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8_{5F27F0B6-EE70-F743-93D8-3DB522F30259}" xr6:coauthVersionLast="47" xr6:coauthVersionMax="47" xr10:uidLastSave="{00000000-0000-0000-0000-000000000000}"/>
  <bookViews>
    <workbookView xWindow="0" yWindow="0" windowWidth="19440" windowHeight="9135" tabRatio="896" activeTab="2" xr2:uid="{00000000-000D-0000-FFFF-FFFF00000000}"/>
  </bookViews>
  <sheets>
    <sheet name="كل المبيعات" sheetId="8" r:id="rId1"/>
    <sheet name="الاجل " sheetId="25" r:id="rId2"/>
    <sheet name="تقرير المبيعات" sheetId="10" r:id="rId3"/>
    <sheet name="صندوق النقدية" sheetId="28" r:id="rId4"/>
    <sheet name="رصيد عربية12-12 " sheetId="35" r:id="rId5"/>
    <sheet name="رصيد مخزن وبضاعة 31-12" sheetId="34" r:id="rId6"/>
    <sheet name="رصيد بضاعة 28-11" sheetId="33" r:id="rId7"/>
    <sheet name="عامر" sheetId="9" r:id="rId8"/>
    <sheet name="سعر جديد" sheetId="30" r:id="rId9"/>
    <sheet name="قائمة الاسعار" sheetId="1" r:id="rId10"/>
    <sheet name="ورقة مخزن" sheetId="31" r:id="rId11"/>
    <sheet name="Sheet1" sheetId="36" r:id="rId12"/>
  </sheets>
  <definedNames>
    <definedName name="_xlnm._FilterDatabase" localSheetId="6" hidden="1">'رصيد بضاعة 28-11'!$C$3:$C$145</definedName>
    <definedName name="_xlnm._FilterDatabase" localSheetId="4" hidden="1">'رصيد عربية12-12 '!$C$3:$C$145</definedName>
    <definedName name="_xlnm._FilterDatabase" localSheetId="5" hidden="1">'رصيد مخزن وبضاعة 31-12'!$C$3:$C$145</definedName>
    <definedName name="_xlnm._FilterDatabase" localSheetId="8" hidden="1">'سعر جديد'!$B$8:$B$153</definedName>
    <definedName name="_xlnm._FilterDatabase" localSheetId="9" hidden="1">'قائمة الاسعار'!$B$10:$C$163</definedName>
    <definedName name="_xlnm.Print_Area" localSheetId="6">'رصيد بضاعة 28-11'!$B$1:$C$36</definedName>
    <definedName name="_xlnm.Print_Area" localSheetId="4">'رصيد عربية12-12 '!$B$1:$C$36</definedName>
    <definedName name="_xlnm.Print_Area" localSheetId="5">'رصيد مخزن وبضاعة 31-12'!$B$1:$C$36</definedName>
    <definedName name="_xlnm.Print_Area" localSheetId="8">'سعر جديد'!$A$1:$F$44</definedName>
    <definedName name="_xlnm.Print_Area" localSheetId="9">'قائمة الاسعار'!$A$1:$G$54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2" i="25" l="1"/>
  <c r="A169" i="25"/>
  <c r="A146" i="25"/>
  <c r="A164" i="25"/>
  <c r="A168" i="25"/>
  <c r="A161" i="25"/>
  <c r="A170" i="25"/>
  <c r="A163" i="25"/>
  <c r="A162" i="25"/>
  <c r="A160" i="25"/>
  <c r="A157" i="25"/>
  <c r="A155" i="25"/>
  <c r="A154" i="25"/>
  <c r="A153" i="25"/>
  <c r="A151" i="25"/>
  <c r="A150" i="25"/>
  <c r="A149" i="25"/>
  <c r="A139" i="25"/>
  <c r="A138" i="25"/>
  <c r="A148" i="25"/>
  <c r="A147" i="25"/>
  <c r="A145" i="25"/>
  <c r="A142" i="25"/>
  <c r="A8" i="8"/>
  <c r="E43" i="30"/>
  <c r="E44" i="30"/>
  <c r="E42" i="30"/>
  <c r="E41" i="30"/>
  <c r="E40" i="30"/>
  <c r="A144" i="25"/>
  <c r="A143" i="25"/>
  <c r="A159" i="25"/>
  <c r="A113" i="25"/>
  <c r="A167" i="25"/>
  <c r="A137" i="25"/>
  <c r="A136" i="25"/>
  <c r="A135" i="25"/>
  <c r="A131" i="25"/>
  <c r="A158" i="25"/>
  <c r="A129" i="25"/>
  <c r="A128" i="25"/>
  <c r="A127" i="25"/>
  <c r="A126" i="25"/>
  <c r="A125" i="25"/>
  <c r="A124" i="25"/>
  <c r="A123" i="25"/>
  <c r="A122" i="25"/>
  <c r="A121" i="25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120" i="25"/>
  <c r="A119" i="25"/>
  <c r="AO35" i="34"/>
  <c r="AO34" i="34"/>
  <c r="AO13" i="34"/>
  <c r="AO5" i="34"/>
  <c r="AO6" i="34"/>
  <c r="AO7" i="34"/>
  <c r="AO8" i="34"/>
  <c r="AO9" i="34"/>
  <c r="AO10" i="34"/>
  <c r="AO11" i="34"/>
  <c r="AO12" i="34"/>
  <c r="AO14" i="34"/>
  <c r="AO15" i="34"/>
  <c r="AO16" i="34"/>
  <c r="AO17" i="34"/>
  <c r="AO18" i="34"/>
  <c r="AO19" i="34"/>
  <c r="AO20" i="34"/>
  <c r="AO21" i="34"/>
  <c r="AO22" i="34"/>
  <c r="AO23" i="34"/>
  <c r="AO24" i="34"/>
  <c r="AO25" i="34"/>
  <c r="AO26" i="34"/>
  <c r="AO27" i="34"/>
  <c r="AO28" i="34"/>
  <c r="AO29" i="34"/>
  <c r="AO30" i="34"/>
  <c r="AO31" i="34"/>
  <c r="AO32" i="34"/>
  <c r="AO33" i="34"/>
  <c r="AO4" i="34"/>
  <c r="A118" i="25"/>
  <c r="A117" i="25"/>
  <c r="A115" i="25"/>
  <c r="A156" i="25"/>
  <c r="A114" i="25"/>
  <c r="A112" i="25"/>
  <c r="A111" i="25"/>
  <c r="A110" i="25"/>
  <c r="A109" i="25"/>
  <c r="A108" i="25"/>
  <c r="A107" i="25"/>
  <c r="A106" i="25"/>
  <c r="A130" i="25"/>
  <c r="A28" i="8"/>
  <c r="A29" i="8"/>
  <c r="A30" i="8"/>
  <c r="A31" i="8"/>
  <c r="C14" i="36"/>
  <c r="B14" i="36"/>
  <c r="B15" i="36"/>
  <c r="A63" i="25"/>
  <c r="A166" i="25"/>
  <c r="A103" i="25"/>
  <c r="A102" i="25"/>
  <c r="A101" i="25"/>
  <c r="A140" i="25"/>
  <c r="A100" i="25"/>
  <c r="A99" i="25"/>
  <c r="C95" i="25"/>
  <c r="A98" i="25"/>
  <c r="A97" i="25"/>
  <c r="AG5" i="34"/>
  <c r="AK5" i="34"/>
  <c r="AG6" i="34"/>
  <c r="AK6" i="34"/>
  <c r="AG7" i="34"/>
  <c r="AK7" i="34"/>
  <c r="AG8" i="34"/>
  <c r="AK8" i="34"/>
  <c r="AG9" i="34"/>
  <c r="AK9" i="34"/>
  <c r="AG10" i="34"/>
  <c r="AK10" i="34"/>
  <c r="AG12" i="34"/>
  <c r="AK12" i="34"/>
  <c r="AG14" i="34"/>
  <c r="AK14" i="34"/>
  <c r="AG15" i="34"/>
  <c r="AK15" i="34"/>
  <c r="AG17" i="34"/>
  <c r="AK17" i="34"/>
  <c r="AG19" i="34"/>
  <c r="AK19" i="34"/>
  <c r="AG21" i="34"/>
  <c r="AK21" i="34"/>
  <c r="AG22" i="34"/>
  <c r="AK22" i="34"/>
  <c r="AG23" i="34"/>
  <c r="AK23" i="34"/>
  <c r="AG24" i="34"/>
  <c r="AK24" i="34"/>
  <c r="AG25" i="34"/>
  <c r="AK25" i="34"/>
  <c r="AG28" i="34"/>
  <c r="AK28" i="34"/>
  <c r="AG29" i="34"/>
  <c r="AK29" i="34"/>
  <c r="AG31" i="34"/>
  <c r="AK31" i="34"/>
  <c r="AG32" i="34"/>
  <c r="AK32" i="34"/>
  <c r="AG33" i="34"/>
  <c r="AK33" i="34"/>
  <c r="AG34" i="34"/>
  <c r="AK34" i="34"/>
  <c r="AG35" i="34"/>
  <c r="AK35" i="34"/>
  <c r="AK36" i="34"/>
  <c r="AH5" i="34"/>
  <c r="AL5" i="34"/>
  <c r="AH6" i="34"/>
  <c r="AL6" i="34"/>
  <c r="AH7" i="34"/>
  <c r="AL7" i="34"/>
  <c r="AH8" i="34"/>
  <c r="AL8" i="34"/>
  <c r="AH9" i="34"/>
  <c r="AL9" i="34"/>
  <c r="AH10" i="34"/>
  <c r="AL10" i="34"/>
  <c r="AH12" i="34"/>
  <c r="AL12" i="34"/>
  <c r="AH14" i="34"/>
  <c r="AL14" i="34"/>
  <c r="AH15" i="34"/>
  <c r="AL15" i="34"/>
  <c r="AH17" i="34"/>
  <c r="AL17" i="34"/>
  <c r="AH19" i="34"/>
  <c r="AL19" i="34"/>
  <c r="AH21" i="34"/>
  <c r="AL21" i="34"/>
  <c r="AH22" i="34"/>
  <c r="AL22" i="34"/>
  <c r="AH23" i="34"/>
  <c r="AL23" i="34"/>
  <c r="AH24" i="34"/>
  <c r="AL24" i="34"/>
  <c r="AH25" i="34"/>
  <c r="AL25" i="34"/>
  <c r="AH28" i="34"/>
  <c r="AL28" i="34"/>
  <c r="AH29" i="34"/>
  <c r="AL29" i="34"/>
  <c r="AH31" i="34"/>
  <c r="AL31" i="34"/>
  <c r="AH32" i="34"/>
  <c r="AL32" i="34"/>
  <c r="AH33" i="34"/>
  <c r="AL33" i="34"/>
  <c r="AH34" i="34"/>
  <c r="AL34" i="34"/>
  <c r="AH35" i="34"/>
  <c r="AL35" i="34"/>
  <c r="AL36" i="34"/>
  <c r="AG4" i="34"/>
  <c r="AG11" i="34"/>
  <c r="AG13" i="34"/>
  <c r="AG16" i="34"/>
  <c r="AG18" i="34"/>
  <c r="AG20" i="34"/>
  <c r="AG26" i="34"/>
  <c r="AG27" i="34"/>
  <c r="AG30" i="34"/>
  <c r="AG36" i="34"/>
  <c r="AH4" i="34"/>
  <c r="AH11" i="34"/>
  <c r="AH13" i="34"/>
  <c r="AH16" i="34"/>
  <c r="AH18" i="34"/>
  <c r="AH20" i="34"/>
  <c r="AH26" i="34"/>
  <c r="AH27" i="34"/>
  <c r="AH30" i="34"/>
  <c r="AH36" i="34"/>
  <c r="AO36" i="34"/>
  <c r="AP36" i="34"/>
  <c r="AQ36" i="34"/>
  <c r="AR36" i="34"/>
  <c r="AS36" i="34"/>
  <c r="AT36" i="34"/>
  <c r="AU36" i="34"/>
  <c r="AV36" i="34"/>
  <c r="AW36" i="34"/>
  <c r="AX36" i="34"/>
  <c r="AY36" i="34"/>
  <c r="AZ36" i="34"/>
  <c r="BA36" i="34"/>
  <c r="BB36" i="34"/>
  <c r="BC36" i="34"/>
  <c r="BD36" i="34"/>
  <c r="BE36" i="34"/>
  <c r="BF36" i="34"/>
  <c r="BG36" i="34"/>
  <c r="BH36" i="34"/>
  <c r="BI36" i="34"/>
  <c r="BJ36" i="34"/>
  <c r="BK36" i="34"/>
  <c r="BL36" i="34"/>
  <c r="BM36" i="34"/>
  <c r="BN36" i="34"/>
  <c r="BO36" i="34"/>
  <c r="BP36" i="34"/>
  <c r="BQ36" i="34"/>
  <c r="BR36" i="34"/>
  <c r="BS36" i="34"/>
  <c r="BT36" i="34"/>
  <c r="BU36" i="34"/>
  <c r="BV36" i="34"/>
  <c r="BW36" i="34"/>
  <c r="BX36" i="34"/>
  <c r="A72" i="25"/>
  <c r="A94" i="25"/>
  <c r="A93" i="25"/>
  <c r="A92" i="25"/>
  <c r="A91" i="25"/>
  <c r="A90" i="25"/>
  <c r="A49" i="8"/>
  <c r="A50" i="8"/>
  <c r="A51" i="8"/>
  <c r="A52" i="8"/>
  <c r="A53" i="8"/>
  <c r="A165" i="25"/>
  <c r="A116" i="25"/>
  <c r="A87" i="25"/>
  <c r="A86" i="25"/>
  <c r="A85" i="25"/>
  <c r="A20" i="8"/>
  <c r="A38" i="25"/>
  <c r="A52" i="25"/>
  <c r="P7" i="34"/>
  <c r="T7" i="34"/>
  <c r="P19" i="34"/>
  <c r="T19" i="34"/>
  <c r="P29" i="34"/>
  <c r="T29" i="34"/>
  <c r="R36" i="34"/>
  <c r="Q36" i="34"/>
  <c r="M36" i="34"/>
  <c r="N36" i="34"/>
  <c r="O5" i="34"/>
  <c r="S5" i="34"/>
  <c r="P5" i="34"/>
  <c r="T5" i="34"/>
  <c r="O6" i="34"/>
  <c r="P6" i="34"/>
  <c r="O7" i="34"/>
  <c r="S7" i="34"/>
  <c r="O8" i="34"/>
  <c r="S8" i="34"/>
  <c r="P8" i="34"/>
  <c r="T8" i="34"/>
  <c r="O9" i="34"/>
  <c r="S9" i="34"/>
  <c r="P9" i="34"/>
  <c r="T9" i="34"/>
  <c r="O10" i="34"/>
  <c r="S10" i="34"/>
  <c r="P10" i="34"/>
  <c r="T10" i="34"/>
  <c r="O11" i="34"/>
  <c r="P11" i="34"/>
  <c r="O12" i="34"/>
  <c r="P12" i="34"/>
  <c r="O13" i="34"/>
  <c r="P13" i="34"/>
  <c r="O14" i="34"/>
  <c r="P14" i="34"/>
  <c r="O15" i="34"/>
  <c r="S15" i="34"/>
  <c r="P15" i="34"/>
  <c r="T15" i="34"/>
  <c r="O16" i="34"/>
  <c r="P16" i="34"/>
  <c r="O17" i="34"/>
  <c r="S17" i="34"/>
  <c r="P17" i="34"/>
  <c r="T17" i="34"/>
  <c r="O18" i="34"/>
  <c r="P18" i="34"/>
  <c r="O19" i="34"/>
  <c r="S19" i="34"/>
  <c r="O20" i="34"/>
  <c r="P20" i="34"/>
  <c r="O21" i="34"/>
  <c r="P21" i="34"/>
  <c r="O22" i="34"/>
  <c r="P22" i="34"/>
  <c r="O23" i="34"/>
  <c r="S23" i="34"/>
  <c r="P23" i="34"/>
  <c r="T23" i="34"/>
  <c r="O24" i="34"/>
  <c r="S24" i="34"/>
  <c r="P24" i="34"/>
  <c r="T24" i="34"/>
  <c r="O25" i="34"/>
  <c r="S25" i="34"/>
  <c r="P25" i="34"/>
  <c r="T25" i="34"/>
  <c r="O26" i="34"/>
  <c r="P26" i="34"/>
  <c r="T26" i="34"/>
  <c r="O27" i="34"/>
  <c r="S27" i="34"/>
  <c r="P27" i="34"/>
  <c r="T27" i="34"/>
  <c r="O28" i="34"/>
  <c r="S28" i="34"/>
  <c r="P28" i="34"/>
  <c r="T28" i="34"/>
  <c r="O29" i="34"/>
  <c r="S29" i="34"/>
  <c r="O30" i="34"/>
  <c r="S30" i="34"/>
  <c r="P30" i="34"/>
  <c r="T30" i="34"/>
  <c r="O31" i="34"/>
  <c r="S31" i="34"/>
  <c r="P31" i="34"/>
  <c r="T31" i="34"/>
  <c r="O32" i="34"/>
  <c r="S32" i="34"/>
  <c r="P32" i="34"/>
  <c r="T32" i="34"/>
  <c r="O33" i="34"/>
  <c r="S33" i="34"/>
  <c r="P33" i="34"/>
  <c r="T33" i="34"/>
  <c r="O34" i="34"/>
  <c r="S34" i="34"/>
  <c r="P34" i="34"/>
  <c r="T34" i="34"/>
  <c r="O35" i="34"/>
  <c r="S35" i="34"/>
  <c r="P35" i="34"/>
  <c r="T35" i="34"/>
  <c r="P4" i="34"/>
  <c r="T4" i="34"/>
  <c r="O4" i="34"/>
  <c r="S4" i="34"/>
  <c r="BA32" i="35"/>
  <c r="P36" i="34"/>
  <c r="O36" i="34"/>
  <c r="S26" i="34"/>
  <c r="A71" i="25"/>
  <c r="A84" i="25"/>
  <c r="AU5" i="35"/>
  <c r="AV5" i="35"/>
  <c r="AU6" i="35"/>
  <c r="AV6" i="35"/>
  <c r="AU7" i="35"/>
  <c r="AV7" i="35"/>
  <c r="AU8" i="35"/>
  <c r="AV8" i="35"/>
  <c r="AU9" i="35"/>
  <c r="AV9" i="35"/>
  <c r="AU10" i="35"/>
  <c r="AV10" i="35"/>
  <c r="AU11" i="35"/>
  <c r="AV11" i="35"/>
  <c r="AU12" i="35"/>
  <c r="AV12" i="35"/>
  <c r="AU13" i="35"/>
  <c r="AV13" i="35"/>
  <c r="AU14" i="35"/>
  <c r="AV14" i="35"/>
  <c r="AU15" i="35"/>
  <c r="AV15" i="35"/>
  <c r="AU16" i="35"/>
  <c r="AV16" i="35"/>
  <c r="AU17" i="35"/>
  <c r="AV17" i="35"/>
  <c r="AU18" i="35"/>
  <c r="AV18" i="35"/>
  <c r="AU19" i="35"/>
  <c r="AV19" i="35"/>
  <c r="AU20" i="35"/>
  <c r="AV20" i="35"/>
  <c r="AU21" i="35"/>
  <c r="AV21" i="35"/>
  <c r="AU22" i="35"/>
  <c r="AV22" i="35"/>
  <c r="AU23" i="35"/>
  <c r="AV23" i="35"/>
  <c r="AU24" i="35"/>
  <c r="AV24" i="35"/>
  <c r="AU25" i="35"/>
  <c r="AV25" i="35"/>
  <c r="AU26" i="35"/>
  <c r="AV26" i="35"/>
  <c r="AU27" i="35"/>
  <c r="AV27" i="35"/>
  <c r="AU28" i="35"/>
  <c r="AV28" i="35"/>
  <c r="AU29" i="35"/>
  <c r="AV29" i="35"/>
  <c r="AU30" i="35"/>
  <c r="AV30" i="35"/>
  <c r="AU31" i="35"/>
  <c r="AV31" i="35"/>
  <c r="AU32" i="35"/>
  <c r="AV32" i="35"/>
  <c r="AU33" i="35"/>
  <c r="AV33" i="35"/>
  <c r="AU34" i="35"/>
  <c r="AV34" i="35"/>
  <c r="AU35" i="35"/>
  <c r="AV35" i="35"/>
  <c r="AV4" i="35"/>
  <c r="AU4" i="35"/>
  <c r="B73" i="28"/>
  <c r="A83" i="25"/>
  <c r="A82" i="25"/>
  <c r="A15" i="8"/>
  <c r="A81" i="25"/>
  <c r="A79" i="25"/>
  <c r="A78" i="25"/>
  <c r="A75" i="25"/>
  <c r="A74" i="25"/>
  <c r="A73" i="25"/>
  <c r="AZ36" i="35"/>
  <c r="AY36" i="35"/>
  <c r="AX36" i="35"/>
  <c r="AW36" i="35"/>
  <c r="AV36" i="35"/>
  <c r="AU36" i="35"/>
  <c r="AR36" i="35"/>
  <c r="AQ36" i="35"/>
  <c r="AP36" i="35"/>
  <c r="AO36" i="35"/>
  <c r="AN36" i="35"/>
  <c r="AM36" i="35"/>
  <c r="AL36" i="35"/>
  <c r="AK36" i="35"/>
  <c r="AJ36" i="35"/>
  <c r="AI36" i="35"/>
  <c r="AH36" i="35"/>
  <c r="AG36" i="35"/>
  <c r="AF36" i="35"/>
  <c r="AE36" i="35"/>
  <c r="AD36" i="35"/>
  <c r="AC36" i="35"/>
  <c r="AB36" i="35"/>
  <c r="AA36" i="35"/>
  <c r="Z36" i="35"/>
  <c r="Y36" i="35"/>
  <c r="X36" i="35"/>
  <c r="W36" i="35"/>
  <c r="V36" i="35"/>
  <c r="U36" i="35"/>
  <c r="T36" i="35"/>
  <c r="S36" i="35"/>
  <c r="R36" i="35"/>
  <c r="Q36" i="35"/>
  <c r="P36" i="35"/>
  <c r="O36" i="35"/>
  <c r="N36" i="35"/>
  <c r="M36" i="35"/>
  <c r="L36" i="35"/>
  <c r="K36" i="35"/>
  <c r="J36" i="35"/>
  <c r="I36" i="35"/>
  <c r="H36" i="35"/>
  <c r="G36" i="35"/>
  <c r="F36" i="35"/>
  <c r="E36" i="35"/>
  <c r="AJ36" i="34"/>
  <c r="AI36" i="34"/>
  <c r="AF36" i="34"/>
  <c r="AE36" i="34"/>
  <c r="AD36" i="34"/>
  <c r="AC36" i="34"/>
  <c r="AB36" i="34"/>
  <c r="AA36" i="34"/>
  <c r="Z36" i="34"/>
  <c r="Y36" i="34"/>
  <c r="T36" i="34"/>
  <c r="S36" i="34"/>
  <c r="L36" i="34"/>
  <c r="K36" i="34"/>
  <c r="J36" i="34"/>
  <c r="I36" i="34"/>
  <c r="H36" i="34"/>
  <c r="G36" i="34"/>
  <c r="F36" i="34"/>
  <c r="E36" i="34"/>
  <c r="C59" i="9"/>
  <c r="A77" i="25"/>
  <c r="A76" i="25"/>
  <c r="K36" i="33"/>
  <c r="L36" i="33"/>
  <c r="M36" i="33"/>
  <c r="N36" i="33"/>
  <c r="O36" i="33"/>
  <c r="P36" i="33"/>
  <c r="Q36" i="33"/>
  <c r="R36" i="33"/>
  <c r="S36" i="33"/>
  <c r="T36" i="33"/>
  <c r="I5" i="33"/>
  <c r="J5" i="33"/>
  <c r="I6" i="33"/>
  <c r="J6" i="33"/>
  <c r="I7" i="33"/>
  <c r="J7" i="33"/>
  <c r="I8" i="33"/>
  <c r="J8" i="33"/>
  <c r="I9" i="33"/>
  <c r="J9" i="33"/>
  <c r="I10" i="33"/>
  <c r="J10" i="33"/>
  <c r="I11" i="33"/>
  <c r="J11" i="33"/>
  <c r="I12" i="33"/>
  <c r="J12" i="33"/>
  <c r="I13" i="33"/>
  <c r="J13" i="33"/>
  <c r="I14" i="33"/>
  <c r="J14" i="33"/>
  <c r="I15" i="33"/>
  <c r="J15" i="33"/>
  <c r="I16" i="33"/>
  <c r="J16" i="33"/>
  <c r="I17" i="33"/>
  <c r="J17" i="33"/>
  <c r="I18" i="33"/>
  <c r="J18" i="33"/>
  <c r="I19" i="33"/>
  <c r="J19" i="33"/>
  <c r="I20" i="33"/>
  <c r="J20" i="33"/>
  <c r="I21" i="33"/>
  <c r="J21" i="33"/>
  <c r="I22" i="33"/>
  <c r="J22" i="33"/>
  <c r="I23" i="33"/>
  <c r="J23" i="33"/>
  <c r="I24" i="33"/>
  <c r="J24" i="33"/>
  <c r="I25" i="33"/>
  <c r="J25" i="33"/>
  <c r="I26" i="33"/>
  <c r="J26" i="33"/>
  <c r="I27" i="33"/>
  <c r="J27" i="33"/>
  <c r="I28" i="33"/>
  <c r="J28" i="33"/>
  <c r="I29" i="33"/>
  <c r="J29" i="33"/>
  <c r="I30" i="33"/>
  <c r="J30" i="33"/>
  <c r="I31" i="33"/>
  <c r="J31" i="33"/>
  <c r="I32" i="33"/>
  <c r="J32" i="33"/>
  <c r="I33" i="33"/>
  <c r="J33" i="33"/>
  <c r="I34" i="33"/>
  <c r="J34" i="33"/>
  <c r="I35" i="33"/>
  <c r="J35" i="33"/>
  <c r="J4" i="33"/>
  <c r="I4" i="33"/>
  <c r="AJ36" i="33"/>
  <c r="AI36" i="33"/>
  <c r="AH36" i="33"/>
  <c r="AG36" i="33"/>
  <c r="AF36" i="33"/>
  <c r="AE36" i="33"/>
  <c r="AD36" i="33"/>
  <c r="AC36" i="33"/>
  <c r="AB36" i="33"/>
  <c r="AA36" i="33"/>
  <c r="Z36" i="33"/>
  <c r="Y36" i="33"/>
  <c r="X36" i="33"/>
  <c r="W36" i="33"/>
  <c r="V36" i="33"/>
  <c r="U36" i="33"/>
  <c r="H36" i="33"/>
  <c r="G36" i="33"/>
  <c r="F36" i="33"/>
  <c r="E36" i="33"/>
  <c r="A68" i="25"/>
  <c r="A66" i="25"/>
  <c r="A65" i="25"/>
  <c r="A64" i="25"/>
  <c r="A62" i="25"/>
  <c r="A57" i="8"/>
  <c r="A58" i="8"/>
  <c r="A59" i="8"/>
  <c r="A60" i="8"/>
  <c r="A61" i="8"/>
  <c r="A62" i="8"/>
  <c r="A63" i="8"/>
  <c r="A79" i="8"/>
  <c r="I36" i="33"/>
  <c r="J36" i="33"/>
  <c r="A27" i="25"/>
  <c r="A26" i="25"/>
  <c r="A61" i="25"/>
  <c r="A60" i="25"/>
  <c r="A57" i="25"/>
  <c r="A59" i="25"/>
  <c r="A58" i="25"/>
  <c r="A55" i="25"/>
  <c r="A141" i="25"/>
  <c r="A171" i="25"/>
  <c r="A54" i="25"/>
  <c r="A51" i="25"/>
  <c r="A50" i="25"/>
  <c r="A49" i="25"/>
  <c r="A38" i="8"/>
  <c r="A39" i="8"/>
  <c r="A40" i="8"/>
  <c r="A41" i="8"/>
  <c r="A42" i="8"/>
  <c r="A43" i="8"/>
  <c r="A44" i="8"/>
  <c r="A45" i="8"/>
  <c r="A46" i="8"/>
  <c r="A47" i="8"/>
  <c r="A48" i="8"/>
  <c r="A54" i="8"/>
  <c r="A55" i="8"/>
  <c r="A56" i="8"/>
  <c r="A34" i="8"/>
  <c r="A35" i="8"/>
  <c r="A36" i="8"/>
  <c r="A37" i="8"/>
  <c r="A33" i="8"/>
  <c r="B42" i="28"/>
  <c r="A48" i="25"/>
  <c r="A47" i="25"/>
  <c r="A46" i="25"/>
  <c r="A80" i="25"/>
  <c r="A45" i="25"/>
  <c r="A44" i="25"/>
  <c r="A43" i="25"/>
  <c r="A42" i="25"/>
  <c r="A105" i="25"/>
  <c r="A40" i="25"/>
  <c r="A39" i="25"/>
  <c r="A56" i="25"/>
  <c r="A88" i="25"/>
  <c r="A37" i="25"/>
  <c r="A13" i="25"/>
  <c r="A41" i="25"/>
  <c r="C35" i="25"/>
  <c r="A34" i="25"/>
  <c r="A12" i="25"/>
  <c r="A30" i="25"/>
  <c r="A29" i="25"/>
  <c r="A21" i="25"/>
  <c r="A104" i="25"/>
  <c r="A132" i="25"/>
  <c r="A11" i="25"/>
  <c r="A33" i="25"/>
  <c r="A32" i="25"/>
  <c r="A89" i="25"/>
  <c r="A31" i="25"/>
  <c r="A95" i="25"/>
  <c r="E18" i="30"/>
  <c r="E19" i="30"/>
  <c r="E17" i="30"/>
  <c r="E34" i="30"/>
  <c r="E37" i="30"/>
  <c r="E36" i="30"/>
  <c r="E35" i="30"/>
  <c r="E39" i="30"/>
  <c r="E38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4" i="30"/>
  <c r="E13" i="30"/>
  <c r="E12" i="30"/>
  <c r="E11" i="30"/>
  <c r="E10" i="30"/>
  <c r="D35" i="10"/>
  <c r="F35" i="10"/>
  <c r="G35" i="10"/>
  <c r="H35" i="10"/>
  <c r="I35" i="10"/>
  <c r="C35" i="10"/>
  <c r="C41" i="10"/>
  <c r="A20" i="25"/>
  <c r="A53" i="25"/>
  <c r="A28" i="25"/>
  <c r="A67" i="25"/>
  <c r="A25" i="25"/>
  <c r="A24" i="25"/>
  <c r="A23" i="25"/>
  <c r="A22" i="25"/>
  <c r="A19" i="25"/>
  <c r="E80" i="8"/>
  <c r="C80" i="8"/>
  <c r="N42" i="28"/>
  <c r="M42" i="28"/>
  <c r="L42" i="28"/>
  <c r="K42" i="28"/>
  <c r="J42" i="28"/>
  <c r="H42" i="28"/>
  <c r="F42" i="28"/>
  <c r="AD10" i="28"/>
  <c r="A18" i="25"/>
  <c r="A17" i="25"/>
  <c r="A16" i="25"/>
  <c r="A15" i="25"/>
  <c r="A14" i="25"/>
  <c r="A8" i="25"/>
  <c r="A7" i="25"/>
  <c r="A6" i="25"/>
  <c r="A5" i="25"/>
  <c r="A4" i="25"/>
  <c r="A3" i="25"/>
  <c r="A10" i="25"/>
  <c r="A35" i="25"/>
  <c r="A9" i="25"/>
  <c r="A11" i="8"/>
  <c r="E29" i="10"/>
  <c r="E30" i="10"/>
  <c r="A7" i="8"/>
  <c r="A5" i="8"/>
  <c r="A26" i="8"/>
  <c r="A12" i="8"/>
  <c r="E28" i="10"/>
  <c r="E27" i="10"/>
  <c r="E26" i="10"/>
  <c r="E25" i="10"/>
  <c r="E24" i="10"/>
  <c r="E21" i="10"/>
  <c r="E20" i="10"/>
  <c r="E19" i="10"/>
  <c r="E35" i="10"/>
  <c r="A25" i="8"/>
  <c r="A27" i="8"/>
  <c r="A32" i="8"/>
  <c r="A22" i="8"/>
  <c r="A23" i="8"/>
  <c r="A24" i="8"/>
  <c r="U80" i="8"/>
  <c r="S80" i="8"/>
  <c r="Q80" i="8"/>
  <c r="O80" i="8"/>
  <c r="M80" i="8"/>
  <c r="K80" i="8"/>
  <c r="I80" i="8"/>
  <c r="A6" i="8"/>
  <c r="A9" i="8"/>
  <c r="A10" i="8"/>
  <c r="A13" i="8"/>
  <c r="A14" i="8"/>
  <c r="A16" i="8"/>
  <c r="A17" i="8"/>
  <c r="A18" i="8"/>
  <c r="A19" i="8"/>
  <c r="A21" i="8"/>
  <c r="A80" i="8"/>
  <c r="D49" i="1"/>
  <c r="D48" i="1"/>
  <c r="D31" i="1"/>
  <c r="G31" i="1"/>
  <c r="E31" i="1"/>
  <c r="D22" i="1"/>
  <c r="G22" i="1"/>
  <c r="D27" i="1"/>
  <c r="G27" i="1"/>
  <c r="E27" i="1"/>
  <c r="D30" i="1"/>
  <c r="G30" i="1"/>
  <c r="E30" i="1"/>
  <c r="D29" i="1"/>
  <c r="G29" i="1"/>
  <c r="E29" i="1"/>
  <c r="D26" i="1"/>
  <c r="D16" i="1"/>
  <c r="G16" i="1"/>
  <c r="E16" i="1"/>
  <c r="D15" i="1"/>
  <c r="G15" i="1"/>
  <c r="E15" i="1"/>
  <c r="D14" i="1"/>
  <c r="G14" i="1"/>
  <c r="E14" i="1"/>
  <c r="D13" i="1"/>
  <c r="G13" i="1"/>
  <c r="E13" i="1"/>
  <c r="G26" i="1"/>
  <c r="E26" i="1"/>
  <c r="D17" i="1"/>
  <c r="D18" i="1"/>
  <c r="G18" i="1"/>
  <c r="E18" i="1"/>
  <c r="G17" i="1"/>
  <c r="E17" i="1"/>
  <c r="G21" i="1"/>
  <c r="D21" i="1"/>
  <c r="D38" i="1"/>
  <c r="D37" i="1"/>
  <c r="F33" i="1"/>
  <c r="G33" i="1"/>
  <c r="E33" i="1"/>
  <c r="D33" i="1"/>
  <c r="F32" i="1"/>
  <c r="G32" i="1"/>
  <c r="E32" i="1"/>
  <c r="F53" i="1"/>
  <c r="F54" i="1"/>
  <c r="F52" i="1"/>
  <c r="D32" i="1"/>
  <c r="D45" i="1"/>
  <c r="G48" i="1"/>
  <c r="E48" i="1"/>
  <c r="G49" i="1"/>
  <c r="E49" i="1"/>
  <c r="G19" i="1"/>
  <c r="E19" i="1"/>
  <c r="G20" i="1"/>
  <c r="D20" i="1"/>
  <c r="G38" i="1"/>
  <c r="E38" i="1"/>
  <c r="G37" i="1"/>
  <c r="E37" i="1"/>
  <c r="D52" i="1"/>
  <c r="D53" i="1"/>
  <c r="D54" i="1"/>
  <c r="G52" i="1"/>
  <c r="E52" i="1"/>
  <c r="G53" i="1"/>
  <c r="E53" i="1"/>
  <c r="G54" i="1"/>
  <c r="E54" i="1"/>
  <c r="G45" i="1"/>
  <c r="E45" i="1"/>
  <c r="D12" i="1"/>
  <c r="G12" i="1"/>
  <c r="E12" i="1"/>
  <c r="E20" i="1"/>
  <c r="G40" i="1"/>
  <c r="D19" i="1"/>
  <c r="D42" i="1"/>
  <c r="G36" i="1"/>
  <c r="D36" i="1"/>
  <c r="D35" i="1"/>
  <c r="D34" i="1"/>
  <c r="E36" i="1"/>
  <c r="D39" i="1"/>
  <c r="D23" i="1"/>
  <c r="D24" i="1"/>
  <c r="D25" i="1"/>
  <c r="D40" i="1"/>
  <c r="D41" i="1"/>
  <c r="D43" i="1"/>
  <c r="D44" i="1"/>
  <c r="D46" i="1"/>
  <c r="D47" i="1"/>
  <c r="D50" i="1"/>
  <c r="D51" i="1"/>
  <c r="D28" i="1"/>
  <c r="G23" i="1"/>
  <c r="E23" i="1"/>
  <c r="G24" i="1"/>
  <c r="E24" i="1"/>
  <c r="G25" i="1"/>
  <c r="E25" i="1"/>
  <c r="G39" i="1"/>
  <c r="E39" i="1"/>
  <c r="G34" i="1"/>
  <c r="E34" i="1"/>
  <c r="G35" i="1"/>
  <c r="E35" i="1"/>
  <c r="G50" i="1"/>
  <c r="E50" i="1"/>
  <c r="G51" i="1"/>
  <c r="E51" i="1"/>
  <c r="G28" i="1"/>
  <c r="E28" i="1"/>
  <c r="G46" i="1"/>
  <c r="E46" i="1"/>
  <c r="G47" i="1"/>
  <c r="E47" i="1"/>
  <c r="G43" i="1"/>
  <c r="E43" i="1"/>
  <c r="G44" i="1"/>
  <c r="E44" i="1"/>
  <c r="E40" i="1"/>
  <c r="G41" i="1"/>
  <c r="E41" i="1"/>
  <c r="G42" i="1"/>
  <c r="E42" i="1"/>
  <c r="G80" i="8"/>
  <c r="D42" i="28"/>
  <c r="O42" i="28"/>
  <c r="B43" i="28"/>
  <c r="A69" i="25"/>
  <c r="D171" i="25"/>
  <c r="C69" i="25"/>
</calcChain>
</file>

<file path=xl/sharedStrings.xml><?xml version="1.0" encoding="utf-8"?>
<sst xmlns="http://schemas.openxmlformats.org/spreadsheetml/2006/main" count="1274" uniqueCount="581">
  <si>
    <t>الوزن/الكرتونة</t>
  </si>
  <si>
    <t>325جم*12*1</t>
  </si>
  <si>
    <t>700جم*12*1</t>
  </si>
  <si>
    <t>250مم*12*1</t>
  </si>
  <si>
    <t>500مم*12*1</t>
  </si>
  <si>
    <t>1000مم*12*1</t>
  </si>
  <si>
    <t>6772504408043</t>
  </si>
  <si>
    <t>6772504408050</t>
  </si>
  <si>
    <t>6772504408302</t>
  </si>
  <si>
    <t>6772504408111</t>
  </si>
  <si>
    <t>6772504408401</t>
  </si>
  <si>
    <t>6772504408142</t>
  </si>
  <si>
    <t>6772504408098</t>
  </si>
  <si>
    <t>6772504408999</t>
  </si>
  <si>
    <t>6772504408081</t>
  </si>
  <si>
    <t>6772504408555</t>
  </si>
  <si>
    <t>6772504408005</t>
  </si>
  <si>
    <t>6772504408296</t>
  </si>
  <si>
    <t>6772504408074</t>
  </si>
  <si>
    <t>67725204408135</t>
  </si>
  <si>
    <t>6772504408104</t>
  </si>
  <si>
    <t>6772504408241</t>
  </si>
  <si>
    <t>6772504408272</t>
  </si>
  <si>
    <t>6772504408425</t>
  </si>
  <si>
    <t>باركود</t>
  </si>
  <si>
    <t>6772504408432</t>
  </si>
  <si>
    <t>6772504408548</t>
  </si>
  <si>
    <t>6772504408449</t>
  </si>
  <si>
    <t>6772504408012</t>
  </si>
  <si>
    <t>6772504408562</t>
  </si>
  <si>
    <t>375جم*12*1</t>
  </si>
  <si>
    <t>200جم*12*1</t>
  </si>
  <si>
    <t>175مم*12*1</t>
  </si>
  <si>
    <t>450جم*6*1</t>
  </si>
  <si>
    <t xml:space="preserve"> الصنف</t>
  </si>
  <si>
    <t>سعر الكرتونة بدون الضريبة</t>
  </si>
  <si>
    <t xml:space="preserve">ماء الورد العراب </t>
  </si>
  <si>
    <t>عسل نحل شمر طبيعي</t>
  </si>
  <si>
    <t>عسل نحل سدر طبيعي</t>
  </si>
  <si>
    <t>700 GM*12*1</t>
  </si>
  <si>
    <t xml:space="preserve">هوت صوص </t>
  </si>
  <si>
    <t>سويت تشيلي صوص</t>
  </si>
  <si>
    <t>250مل 1*12</t>
  </si>
  <si>
    <t>خل قصب  السكر</t>
  </si>
  <si>
    <t>9.5كجم</t>
  </si>
  <si>
    <t xml:space="preserve">قائمة أسعار شركة العراب لتصنيع الحاصلات الزراعية والتمور </t>
  </si>
  <si>
    <t>6772504408586</t>
  </si>
  <si>
    <t>600جم1*12</t>
  </si>
  <si>
    <t>350جم1*12</t>
  </si>
  <si>
    <t xml:space="preserve">5كجم </t>
  </si>
  <si>
    <t xml:space="preserve">20كجم </t>
  </si>
  <si>
    <t>6772504408418</t>
  </si>
  <si>
    <t>300جم 1*12</t>
  </si>
  <si>
    <t>450جم 1*12</t>
  </si>
  <si>
    <t>6772504408470</t>
  </si>
  <si>
    <t>6772504408630</t>
  </si>
  <si>
    <t>6772504408036</t>
  </si>
  <si>
    <t>6772504408159</t>
  </si>
  <si>
    <t>325جم1*12</t>
  </si>
  <si>
    <t>مركز دوم طبيعى</t>
  </si>
  <si>
    <t>مركز خروب طبيعى</t>
  </si>
  <si>
    <t>مركز تمر هندى طبيعى</t>
  </si>
  <si>
    <t>هريسة شطة بالثوم والبهارات</t>
  </si>
  <si>
    <t>سعر القطعة شامل الضريبة</t>
  </si>
  <si>
    <t xml:space="preserve"> سعر الكرتونة شامل الضريبة</t>
  </si>
  <si>
    <t xml:space="preserve">   سعر القطعة بدون الضريبة</t>
  </si>
  <si>
    <t xml:space="preserve">دبس تمر طبيعي </t>
  </si>
  <si>
    <t xml:space="preserve">دبس خروب </t>
  </si>
  <si>
    <t xml:space="preserve">دبس دوم </t>
  </si>
  <si>
    <t xml:space="preserve">سبريد تمر </t>
  </si>
  <si>
    <t xml:space="preserve">سبريد دوم </t>
  </si>
  <si>
    <t>سبريد تمر (السعر قطعي)</t>
  </si>
  <si>
    <t xml:space="preserve">دبس رومان  طبيعي </t>
  </si>
  <si>
    <t xml:space="preserve">دبس رومان  طبيعي  </t>
  </si>
  <si>
    <t xml:space="preserve">صويا صوص </t>
  </si>
  <si>
    <t xml:space="preserve">صويا صوص  </t>
  </si>
  <si>
    <t xml:space="preserve">صوياصوص </t>
  </si>
  <si>
    <t xml:space="preserve">خل تفاح  طبيعي  </t>
  </si>
  <si>
    <t xml:space="preserve">خل عنب طبيعي </t>
  </si>
  <si>
    <t xml:space="preserve">خل تمر طبيعي  </t>
  </si>
  <si>
    <t xml:space="preserve">خل اعشاب طبيعي  </t>
  </si>
  <si>
    <t>ماء ورد سبراى العراب</t>
  </si>
  <si>
    <t xml:space="preserve">ماء الزهر  </t>
  </si>
  <si>
    <t xml:space="preserve">ماء الزعتر  </t>
  </si>
  <si>
    <t>6772504408319</t>
  </si>
  <si>
    <t>200جم 1*12</t>
  </si>
  <si>
    <t>6772504408258</t>
  </si>
  <si>
    <t xml:space="preserve">هريسة شطة مطبخ </t>
  </si>
  <si>
    <t>صلصة طماطم كادي</t>
  </si>
  <si>
    <t>صلصة طماطم العراب</t>
  </si>
  <si>
    <t>عسل اسود</t>
  </si>
  <si>
    <t xml:space="preserve">عسل اسود </t>
  </si>
  <si>
    <t>375جم1*12</t>
  </si>
  <si>
    <t>6772504408784</t>
  </si>
  <si>
    <t>6772504408463</t>
  </si>
  <si>
    <t>677250408326</t>
  </si>
  <si>
    <t>100مم*24*1</t>
  </si>
  <si>
    <t>200مم*12*1</t>
  </si>
  <si>
    <t>خل تفاح  طبيعي  175م</t>
  </si>
  <si>
    <t>خل تفاح  طبيعي  250م</t>
  </si>
  <si>
    <t>عرض قطعة</t>
  </si>
  <si>
    <t>خل عنب طبيعي 250م</t>
  </si>
  <si>
    <t xml:space="preserve">خل تمر طبيعي 250م </t>
  </si>
  <si>
    <t>خل اعشاب طبيعي  250م</t>
  </si>
  <si>
    <t>10ك  108</t>
  </si>
  <si>
    <t>ماء الورد العراب 250م</t>
  </si>
  <si>
    <t>ماء الزهر  250م</t>
  </si>
  <si>
    <t>ماء الزعتر  250م</t>
  </si>
  <si>
    <t>ماء ورد سبراى العراب 100م</t>
  </si>
  <si>
    <t>ماء ورد سبراى العراب 200م</t>
  </si>
  <si>
    <t>دبس رومان  طبيعي 200م</t>
  </si>
  <si>
    <t>دبس رومان  طبيعي  350م</t>
  </si>
  <si>
    <t>بدون</t>
  </si>
  <si>
    <t>دبس بلح طبيعي 325م</t>
  </si>
  <si>
    <t>دبس دوم 325م</t>
  </si>
  <si>
    <t>صويا صوص 175م</t>
  </si>
  <si>
    <t>صويا صوص  250م</t>
  </si>
  <si>
    <t>هريسة شطة مطبخ 200م</t>
  </si>
  <si>
    <t xml:space="preserve">هريسة شطة مطبخ 300م </t>
  </si>
  <si>
    <t>هريسة شطة طبيعي بهارات 200م</t>
  </si>
  <si>
    <t>هريسة شطة طبيعي بهارات 360م</t>
  </si>
  <si>
    <t>صلصة طماطم العراب 300جم</t>
  </si>
  <si>
    <t>صلصة طماطم كادي 300جم</t>
  </si>
  <si>
    <t>عسل اسود 300جم</t>
  </si>
  <si>
    <t>عسل اسود 600جم</t>
  </si>
  <si>
    <t>م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</si>
  <si>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</si>
  <si>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</si>
  <si>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</si>
  <si>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</si>
  <si>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</si>
  <si>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</si>
  <si>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</si>
  <si>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</si>
  <si>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</si>
  <si>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</si>
  <si>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</si>
  <si>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</si>
  <si>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</si>
  <si>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</si>
  <si>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</si>
  <si>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</si>
  <si>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</si>
  <si>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</si>
  <si>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</si>
  <si>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</si>
  <si>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</si>
  <si>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</si>
  <si>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</si>
  <si>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</si>
  <si>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</si>
  <si>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</si>
  <si>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خل طبيعي قصب 100م</t>
  </si>
  <si>
    <t>خل طبيعي قصب 750م</t>
  </si>
  <si>
    <t>سعر الكرتونة</t>
  </si>
  <si>
    <t>العرض</t>
  </si>
  <si>
    <t>سعر القطعة داخل العرض</t>
  </si>
  <si>
    <t>سعر البيع</t>
  </si>
  <si>
    <t>الاجمالي</t>
  </si>
  <si>
    <t>رصيد النقدية</t>
  </si>
  <si>
    <t>التاريخ</t>
  </si>
  <si>
    <t>هريسة شطة  بهارات 200م</t>
  </si>
  <si>
    <t>هريسة شطة  بهارات 360م</t>
  </si>
  <si>
    <t>خل قصب طبيعي 1لتر</t>
  </si>
  <si>
    <t>خل قصب طبيعي 750م</t>
  </si>
  <si>
    <t>السعر</t>
  </si>
  <si>
    <t>27</t>
  </si>
  <si>
    <t xml:space="preserve">الواصل </t>
  </si>
  <si>
    <t>المبيعات</t>
  </si>
  <si>
    <t>المدينة المنورة</t>
  </si>
  <si>
    <t>الباقي</t>
  </si>
  <si>
    <t>وافي مكيد</t>
  </si>
  <si>
    <t>السبعي الاحياء</t>
  </si>
  <si>
    <t>الحمد الوفاء</t>
  </si>
  <si>
    <t>اليوم</t>
  </si>
  <si>
    <t>السبت</t>
  </si>
  <si>
    <t>الإثنين</t>
  </si>
  <si>
    <t>الثلاثاء</t>
  </si>
  <si>
    <t>الأربعاء</t>
  </si>
  <si>
    <t>الخميس</t>
  </si>
  <si>
    <t>الجمعة</t>
  </si>
  <si>
    <t>الأحد</t>
  </si>
  <si>
    <t xml:space="preserve">بيع </t>
  </si>
  <si>
    <t xml:space="preserve">اليوم </t>
  </si>
  <si>
    <t>النقدي</t>
  </si>
  <si>
    <t>الاجل</t>
  </si>
  <si>
    <t xml:space="preserve">عدد الفواتير </t>
  </si>
  <si>
    <t xml:space="preserve">عدد الزيارات </t>
  </si>
  <si>
    <t>المنطقة</t>
  </si>
  <si>
    <t>ملاحظات</t>
  </si>
  <si>
    <t>بيع واصلاح</t>
  </si>
  <si>
    <t>داخل الغردقة</t>
  </si>
  <si>
    <t>نقل بضاعة من التوكيل</t>
  </si>
  <si>
    <t>اجمالي مبيعات</t>
  </si>
  <si>
    <t>فور كيدز</t>
  </si>
  <si>
    <t>اجازة</t>
  </si>
  <si>
    <t>بيع</t>
  </si>
  <si>
    <t>28</t>
  </si>
  <si>
    <t>دبس خروب 325</t>
  </si>
  <si>
    <t>صويا صوص فاتح  250م</t>
  </si>
  <si>
    <t>احمد فتحي السعادة سفاجا</t>
  </si>
  <si>
    <t>الفيروز والدهار</t>
  </si>
  <si>
    <t>القصير</t>
  </si>
  <si>
    <t>دبس تمر طبيعي 325م</t>
  </si>
  <si>
    <t>الابنودي ش النصر احمد</t>
  </si>
  <si>
    <t>بيع وعبشة وجرد</t>
  </si>
  <si>
    <t>الدهار</t>
  </si>
  <si>
    <t>تحصيل</t>
  </si>
  <si>
    <t>الكوثر والدهار</t>
  </si>
  <si>
    <t>نسر البرية الكهف</t>
  </si>
  <si>
    <t>بيع وحدثة سمكرة</t>
  </si>
  <si>
    <t>هايبر العطارين السوق القديم</t>
  </si>
  <si>
    <t>مملكة العطارة</t>
  </si>
  <si>
    <t>البيان</t>
  </si>
  <si>
    <t>مواد بترولية</t>
  </si>
  <si>
    <t>نقدية واردة</t>
  </si>
  <si>
    <t>مصاريف متنوعة</t>
  </si>
  <si>
    <t>ايداع بنك</t>
  </si>
  <si>
    <t>ايجارات واخرى</t>
  </si>
  <si>
    <t>اجمالي اجل انطون</t>
  </si>
  <si>
    <t>مرتجع</t>
  </si>
  <si>
    <t>تحيا مصر كريم</t>
  </si>
  <si>
    <t>محمد خيري القصير الحبيب</t>
  </si>
  <si>
    <t>البشري</t>
  </si>
  <si>
    <t>نقدية حسام</t>
  </si>
  <si>
    <t>حسام 250+750+1850+235</t>
  </si>
  <si>
    <t>نقدية مع حسام 28-9</t>
  </si>
  <si>
    <t>مصاريف حسام 28-9</t>
  </si>
  <si>
    <t>اسبريد تمر</t>
  </si>
  <si>
    <t>اسبريد دوم</t>
  </si>
  <si>
    <t xml:space="preserve">عسل نحل شمر </t>
  </si>
  <si>
    <t xml:space="preserve">عسل نحل سدر </t>
  </si>
  <si>
    <t>نقدية مع حسام 30-9</t>
  </si>
  <si>
    <t>نقدية مع انطون</t>
  </si>
  <si>
    <t>100-30-9</t>
  </si>
  <si>
    <t>عند أنطون</t>
  </si>
  <si>
    <t>عند حسام محفظة</t>
  </si>
  <si>
    <t>المبلغ</t>
  </si>
  <si>
    <t>شهر اكتوبر 2025</t>
  </si>
  <si>
    <t xml:space="preserve">شيخ العطارين </t>
  </si>
  <si>
    <t>عطارة المحبة مرقص 01210157030</t>
  </si>
  <si>
    <t>هايبر البطل الفيروز 01206785685</t>
  </si>
  <si>
    <t>الريف الدهار</t>
  </si>
  <si>
    <t>بيت العطارة ابو ياسين</t>
  </si>
  <si>
    <t>اليوسف شيري</t>
  </si>
  <si>
    <t>عطارة السيد علام سفاجا 01143655545</t>
  </si>
  <si>
    <t>الاجمالي التحصيل</t>
  </si>
  <si>
    <t xml:space="preserve">اول العمل </t>
  </si>
  <si>
    <t>دبس خروب 325جم</t>
  </si>
  <si>
    <t>صويا صوص  250م فاتح</t>
  </si>
  <si>
    <t>الاسواني القصير (الاساذ طارق)</t>
  </si>
  <si>
    <t>الابنودي الدهار</t>
  </si>
  <si>
    <t>الابنودي المدارس ابو زياد</t>
  </si>
  <si>
    <t>تصحيح</t>
  </si>
  <si>
    <t>عسل نحل سدر 6ق</t>
  </si>
  <si>
    <t>عسل نحل شمر 6ق</t>
  </si>
  <si>
    <t>ماء ورد سبراى العراب 100م 24ق</t>
  </si>
  <si>
    <t>12ك 175</t>
  </si>
  <si>
    <t>للاستعلام :   أ / حسام الدين    ت 01030808268                                  أ / عامر  ت   01050930458</t>
  </si>
  <si>
    <t>الابنودي السقالة</t>
  </si>
  <si>
    <t xml:space="preserve">فور يو </t>
  </si>
  <si>
    <t>تامر الحمد</t>
  </si>
  <si>
    <t>جولدن سويت</t>
  </si>
  <si>
    <t>رجب العطار</t>
  </si>
  <si>
    <t>كنوز الاعشاب</t>
  </si>
  <si>
    <t>اسواق الكرم</t>
  </si>
  <si>
    <t>مرتجع 19</t>
  </si>
  <si>
    <t>الابنودي البوسطة ياسر</t>
  </si>
  <si>
    <t>خل تفاح 175م</t>
  </si>
  <si>
    <t>خل تفاح    250م</t>
  </si>
  <si>
    <t>خل عنب  250م</t>
  </si>
  <si>
    <t xml:space="preserve">خل تمر  250م </t>
  </si>
  <si>
    <t>خل اعشاب   250م</t>
  </si>
  <si>
    <t>خل قصب  1لتر</t>
  </si>
  <si>
    <t>خل قصب  750م</t>
  </si>
  <si>
    <t xml:space="preserve"> ماء  ورد   250م</t>
  </si>
  <si>
    <t xml:space="preserve"> سبراي ورد   100م</t>
  </si>
  <si>
    <t>سبراي ورد   200م</t>
  </si>
  <si>
    <t>دبس رومان   200م</t>
  </si>
  <si>
    <t>دبس رومان    350م</t>
  </si>
  <si>
    <t>دبس   تمر  325م</t>
  </si>
  <si>
    <t>صويا  فاتح  250م</t>
  </si>
  <si>
    <t>هريسة  مطبخ 200م</t>
  </si>
  <si>
    <t xml:space="preserve">هريسة  مطبخ 300م </t>
  </si>
  <si>
    <t>هريسة بهارات 200م</t>
  </si>
  <si>
    <t>هريسة   بهارات 360م</t>
  </si>
  <si>
    <t>صلصة  العراب 300جم</t>
  </si>
  <si>
    <t>صلصة  كادي 300جم</t>
  </si>
  <si>
    <t>الكمية</t>
  </si>
  <si>
    <t>مخزن</t>
  </si>
  <si>
    <t>عطارة الاسواني القصير</t>
  </si>
  <si>
    <t>ثروت العطار غارب</t>
  </si>
  <si>
    <t>عمل بدون بيع ولا تحصيل</t>
  </si>
  <si>
    <t>تحصيل فقط</t>
  </si>
  <si>
    <t>ماركت الحمد</t>
  </si>
  <si>
    <t>هايبر التوفير</t>
  </si>
  <si>
    <t>عملاء اجل نوفمبر 2025</t>
  </si>
  <si>
    <t>شهر نوفمبر 2025</t>
  </si>
  <si>
    <t>عمل القصير</t>
  </si>
  <si>
    <t>القاهرة</t>
  </si>
  <si>
    <t>عمل في الغردقة</t>
  </si>
  <si>
    <t>الإجمالي</t>
  </si>
  <si>
    <t xml:space="preserve">19 يوم شغل </t>
  </si>
  <si>
    <t>مبلغ قطعي مكافئة</t>
  </si>
  <si>
    <t>خالص في 2-11</t>
  </si>
  <si>
    <t>اجمالي الراتب لشهر أكتوبر</t>
  </si>
  <si>
    <t>عطارة الدكتور علاء</t>
  </si>
  <si>
    <t>الجونة</t>
  </si>
  <si>
    <t>الغردقة</t>
  </si>
  <si>
    <t>بست واي الفيروز</t>
  </si>
  <si>
    <t>عطارة الحبيب</t>
  </si>
  <si>
    <t>هايبر البيك</t>
  </si>
  <si>
    <t>سفاجا بدون بيع ولا تحصيل</t>
  </si>
  <si>
    <t>غارب</t>
  </si>
  <si>
    <t>مرتجع 17</t>
  </si>
  <si>
    <t>الغردقة تحصيل فقط</t>
  </si>
  <si>
    <t>الدشاني</t>
  </si>
  <si>
    <t>البركة</t>
  </si>
  <si>
    <t>عطارة الجيب</t>
  </si>
  <si>
    <t>سلفة</t>
  </si>
  <si>
    <t>شيخ العطارين الدهار</t>
  </si>
  <si>
    <t>شيخ العطارين شيري</t>
  </si>
  <si>
    <t>شيخ العطارين كارفور</t>
  </si>
  <si>
    <t>عطارة البارون</t>
  </si>
  <si>
    <t>دكتور علاء</t>
  </si>
  <si>
    <t>مرتجع 6-11</t>
  </si>
  <si>
    <t xml:space="preserve">مملكة العطارة </t>
  </si>
  <si>
    <t>تحيا مصر احمد</t>
  </si>
  <si>
    <t>خصم</t>
  </si>
  <si>
    <t>عطارة السيد علام سفاجا 01143655546</t>
  </si>
  <si>
    <t>الياسمين</t>
  </si>
  <si>
    <t>مملكة العطارة1</t>
  </si>
  <si>
    <t>مملكة العطارة2</t>
  </si>
  <si>
    <t>الغردقة عمل</t>
  </si>
  <si>
    <t>رصيد فعلي 28-11 مخزن وسيارة</t>
  </si>
  <si>
    <t>سيارة</t>
  </si>
  <si>
    <t>تالف</t>
  </si>
  <si>
    <t xml:space="preserve">الاجمالي </t>
  </si>
  <si>
    <t>ق</t>
  </si>
  <si>
    <t>كرتونة</t>
  </si>
  <si>
    <t>مرتجعات</t>
  </si>
  <si>
    <t>صافي المبيعات</t>
  </si>
  <si>
    <t>في 1-12</t>
  </si>
  <si>
    <t>عملاء اجل ديسمبر 2025</t>
  </si>
  <si>
    <t>شهر ديسمبر 2025</t>
  </si>
  <si>
    <t>النسبة</t>
  </si>
  <si>
    <t>سيارة 28-11</t>
  </si>
  <si>
    <t>اضافة 1-12</t>
  </si>
  <si>
    <t>2-12</t>
  </si>
  <si>
    <t>هريسة مطبخ 200م</t>
  </si>
  <si>
    <t xml:space="preserve">هريسة مطبخ 350م </t>
  </si>
  <si>
    <t>هريسة بهارات 360م</t>
  </si>
  <si>
    <t>1-12</t>
  </si>
  <si>
    <t>رصيد 28-11</t>
  </si>
  <si>
    <t>اذن 28-11</t>
  </si>
  <si>
    <t>30-11</t>
  </si>
  <si>
    <t>846</t>
  </si>
  <si>
    <t>849</t>
  </si>
  <si>
    <t>850</t>
  </si>
  <si>
    <t>001</t>
  </si>
  <si>
    <t>002</t>
  </si>
  <si>
    <t>اذن 2-12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</si>
  <si>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</si>
  <si>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</si>
  <si>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</si>
  <si>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</si>
  <si>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</si>
  <si>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</si>
  <si>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</si>
  <si>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</si>
  <si>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</si>
  <si>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الريف المصري الدهار</t>
  </si>
  <si>
    <t>ماركت الحرمين</t>
  </si>
  <si>
    <t>سبع سنابل</t>
  </si>
  <si>
    <t>ميزة مول غارب</t>
  </si>
  <si>
    <t>الجزار غارب</t>
  </si>
  <si>
    <t>ابو علاء سفاجا</t>
  </si>
  <si>
    <t>ارجان مرسى علم</t>
  </si>
  <si>
    <t xml:space="preserve"> مع حسام تم حساب 3400 بدل 3700</t>
  </si>
  <si>
    <t>نقداكاش</t>
  </si>
  <si>
    <t>نقدا من البيت من 3500</t>
  </si>
  <si>
    <t>012</t>
  </si>
  <si>
    <t>9-12</t>
  </si>
  <si>
    <t xml:space="preserve">رصيد البضاعة مخزن وعريية </t>
  </si>
  <si>
    <t xml:space="preserve">ابو ادم </t>
  </si>
  <si>
    <t>كربيانو</t>
  </si>
  <si>
    <t>سفاجا</t>
  </si>
  <si>
    <t>مرتجع 16-12</t>
  </si>
  <si>
    <t>الواصل</t>
  </si>
  <si>
    <t>كشف حساب العميل / مملكة العطارة</t>
  </si>
  <si>
    <t>رصيد مدين</t>
  </si>
  <si>
    <t>الدشاش</t>
  </si>
  <si>
    <t>خالص</t>
  </si>
  <si>
    <t xml:space="preserve"> من 15 انستا01/01/2026</t>
  </si>
  <si>
    <t xml:space="preserve"> اسوان الجرجاري 1</t>
  </si>
  <si>
    <t xml:space="preserve"> اسوان الجرجاري 2</t>
  </si>
  <si>
    <t xml:space="preserve"> اسوان الزعيم 1</t>
  </si>
  <si>
    <t xml:space="preserve"> اسوان الزعيم 2</t>
  </si>
  <si>
    <t>عطارة المصطفى قنا</t>
  </si>
  <si>
    <t xml:space="preserve">خير الله قنا </t>
  </si>
  <si>
    <t xml:space="preserve">اسوان رسلان </t>
  </si>
  <si>
    <t xml:space="preserve"> </t>
  </si>
  <si>
    <t xml:space="preserve">    </t>
  </si>
  <si>
    <t xml:space="preserve">رصيد مخزن وعربية </t>
  </si>
  <si>
    <t xml:space="preserve">سيارة </t>
  </si>
  <si>
    <t>إضافة</t>
  </si>
  <si>
    <t>إضافة قنا</t>
  </si>
  <si>
    <t>مخزن وسيارة</t>
  </si>
  <si>
    <t>المبيعات النقدي والاجل يناير</t>
  </si>
  <si>
    <t>عملاء اجل يناير</t>
  </si>
  <si>
    <t>الاسواني القصير</t>
  </si>
  <si>
    <t>الريف السقالة</t>
  </si>
  <si>
    <t xml:space="preserve">ثروة العطار </t>
  </si>
  <si>
    <t xml:space="preserve">المدينة المنورة </t>
  </si>
  <si>
    <t>عبدالصبور</t>
  </si>
  <si>
    <t xml:space="preserve">تاريخ صلاحية </t>
  </si>
  <si>
    <t>بسملة</t>
  </si>
  <si>
    <t>عطارة زمان</t>
  </si>
  <si>
    <t>بولا هنصر</t>
  </si>
  <si>
    <t>الوكالة الدهار</t>
  </si>
  <si>
    <t>العطارين</t>
  </si>
  <si>
    <t>بندورة 2</t>
  </si>
  <si>
    <t>بندورة 1</t>
  </si>
  <si>
    <t>الوكالة ستوب شوب</t>
  </si>
  <si>
    <t>الابنودي ش الكنيسة</t>
  </si>
  <si>
    <t xml:space="preserve">الزهراء المدارس </t>
  </si>
  <si>
    <t>عطارة الزهراء المدارس</t>
  </si>
  <si>
    <t>سعر القطعة</t>
  </si>
  <si>
    <t>معتز العطار</t>
  </si>
  <si>
    <t>اسوان عويفة 1</t>
  </si>
  <si>
    <t>عطارة الجزيرة</t>
  </si>
  <si>
    <t>الاسواني الفيروز</t>
  </si>
  <si>
    <t>مستقبل وطن</t>
  </si>
  <si>
    <t>الدكتور علاء</t>
  </si>
  <si>
    <t>القصير مسعود</t>
  </si>
  <si>
    <t>متجع 25-1</t>
  </si>
  <si>
    <t>البسملة</t>
  </si>
  <si>
    <t xml:space="preserve">حركة الخزينة من 1 فبراير الى 28 فبراير 2026 </t>
  </si>
  <si>
    <t>رصيد منقول 31-1-2025</t>
  </si>
  <si>
    <t>فرحات للطريق 1-2</t>
  </si>
  <si>
    <t>2عمال تفرغ وتحميل 1-2</t>
  </si>
  <si>
    <t>تقرير مبيعات يومي البحر الاحمرلشهر فبراير 2026</t>
  </si>
  <si>
    <t>شهر يناير 2026</t>
  </si>
  <si>
    <t>شهر فبراير 2026</t>
  </si>
  <si>
    <t>من راتب 6000</t>
  </si>
  <si>
    <t>الراتب 6000</t>
  </si>
  <si>
    <t>تحصيل 1000معتز العطار 300رسلان 500البسملة 220 رجب 1000الوكالة شوب 1000الوكالة الدهر 1500 الجزيرة 3040اسواني القصير 400الزهراء 500دكتور 2250بولا 2-2</t>
  </si>
  <si>
    <t>مبيعات نقدي 1-2</t>
  </si>
  <si>
    <t>تحصيل 500 وافي 500مملكة العطارة 1-2</t>
  </si>
  <si>
    <t>ميزة مول</t>
  </si>
  <si>
    <t>عملاء اجل فبراير</t>
  </si>
  <si>
    <t>عملاء اجل نوفمبر</t>
  </si>
  <si>
    <t>سولار 1-2</t>
  </si>
  <si>
    <t>كارته غارب 1-2</t>
  </si>
  <si>
    <t>تصليح كاوتش 1-2</t>
  </si>
  <si>
    <t>سولار 2-2</t>
  </si>
  <si>
    <t>كارتات 2-2</t>
  </si>
  <si>
    <t>شيخ العطارين</t>
  </si>
  <si>
    <t>مرتجع 3-2</t>
  </si>
  <si>
    <t xml:space="preserve">الريف السقالة </t>
  </si>
  <si>
    <t>4--2</t>
  </si>
  <si>
    <t>تحصيل 1000الوكالة ستوب 500دكتور علاء 500عبدالصبور 4-2</t>
  </si>
  <si>
    <t xml:space="preserve">تامر الحمد </t>
  </si>
  <si>
    <t>تحصيل 740 بندورة 2 370بشري 200تامر الحمد 520 بسملة  5-2</t>
  </si>
  <si>
    <t>السيد علام</t>
  </si>
  <si>
    <t>الاساذ علاء</t>
  </si>
  <si>
    <t>عطارة كريم</t>
  </si>
  <si>
    <t>مبيعات نقدي 7-2</t>
  </si>
  <si>
    <t>تحصيل 4900 الريف سقالة 300 رسلان 7-2</t>
  </si>
  <si>
    <t>سولار 7-2</t>
  </si>
  <si>
    <t>كارتات 7-2</t>
  </si>
  <si>
    <t>تحصيل جرجاوي 4000 6-2</t>
  </si>
  <si>
    <t>ايجار مخزن شهر فبراير 2-2</t>
  </si>
  <si>
    <t>راتب محاسب شهر فبراير6-2</t>
  </si>
  <si>
    <t>بواب عمارة المخزن 2-2</t>
  </si>
  <si>
    <t>تنزيل وتحميل لاسوان 7-2</t>
  </si>
  <si>
    <t>محفظة 5-2 عامر</t>
  </si>
  <si>
    <t>محفظة 6-2 جرجاوي حسام</t>
  </si>
  <si>
    <t>محفظة8-2 من احمد لعامر</t>
  </si>
  <si>
    <t>مركز خروب 700جم</t>
  </si>
  <si>
    <t>مركز دوم 700جم</t>
  </si>
  <si>
    <t>مركز تمر 700جم</t>
  </si>
  <si>
    <t>تحصيل 1000 كريم 515 الوكالة 575 الدكتور 8-2</t>
  </si>
  <si>
    <t>تحصيل 500الوكالة 1000 مملكة العطارة 200تامر 9-2</t>
  </si>
  <si>
    <t xml:space="preserve">أبو عمار </t>
  </si>
  <si>
    <t>سان جورج</t>
  </si>
  <si>
    <t>زيزو</t>
  </si>
  <si>
    <t>مبيعات نقدي 11-2</t>
  </si>
  <si>
    <t>اسوان عطارة مسك</t>
  </si>
  <si>
    <t>اسوان وكالة الازهر</t>
  </si>
  <si>
    <t>اسوان التقوى</t>
  </si>
  <si>
    <t xml:space="preserve">اسوان ديف </t>
  </si>
  <si>
    <t>اسوان كرمى</t>
  </si>
  <si>
    <t>اسوان جود ماركت</t>
  </si>
  <si>
    <t>مبيعات نقدي 12-2</t>
  </si>
  <si>
    <t>تحصيل عطارة مسك 12-2</t>
  </si>
  <si>
    <t>محفظة 12-2 عامر</t>
  </si>
  <si>
    <t>اسوان دسوقي</t>
  </si>
  <si>
    <t>اسوان الشاذلية</t>
  </si>
  <si>
    <t>مبيعات نقدي 13-2</t>
  </si>
  <si>
    <t>تحصيل الزعيم 2350 في 13-2</t>
  </si>
  <si>
    <t>اسوان معبد</t>
  </si>
  <si>
    <t>اسوان  رامز</t>
  </si>
  <si>
    <t>اسوان حامد</t>
  </si>
  <si>
    <t>اسوان حامد 2</t>
  </si>
  <si>
    <t>اسوان نور الهدى</t>
  </si>
  <si>
    <t xml:space="preserve">اسوان بدر </t>
  </si>
  <si>
    <t>اسوان الجمعية</t>
  </si>
  <si>
    <t>اسوان رسلان</t>
  </si>
  <si>
    <t>مبيعات نقدي 15-2</t>
  </si>
  <si>
    <t>تحصيل 860 العطارة 1000 الوكالة 500 وافي 300 رسلان 17-2</t>
  </si>
  <si>
    <t>كارته 13-2</t>
  </si>
  <si>
    <t>كارته 11-2</t>
  </si>
  <si>
    <t>كارته 16-2</t>
  </si>
  <si>
    <t>كارته 14-2</t>
  </si>
  <si>
    <t>كارته 9-2</t>
  </si>
  <si>
    <t>كارته 7-2</t>
  </si>
  <si>
    <t>سولار 15-2</t>
  </si>
  <si>
    <t>سولار 14-2</t>
  </si>
  <si>
    <t>سولار 11-2</t>
  </si>
  <si>
    <t>سولار 13-2</t>
  </si>
  <si>
    <t>سولار 9-2</t>
  </si>
  <si>
    <t>سولار 10-2</t>
  </si>
  <si>
    <t>سولار  16-2</t>
  </si>
  <si>
    <t>غيار زيت 17-2</t>
  </si>
  <si>
    <t>باقي راتب عامر شهر فبراير 2-2</t>
  </si>
  <si>
    <t>عمولة عامر شهر يناير 17-2</t>
  </si>
  <si>
    <t>محفظة 17-2 عامر</t>
  </si>
  <si>
    <t>محفظة 15-2 عامر</t>
  </si>
  <si>
    <t>وسام الفيروز الدكتور 1</t>
  </si>
  <si>
    <t>وسام الفيروز الدكتور 2</t>
  </si>
  <si>
    <t>فبراير</t>
  </si>
  <si>
    <t xml:space="preserve">فبراير </t>
  </si>
  <si>
    <t>وسام الفيروز الدكتور 1 تحصيل 5 رمضان</t>
  </si>
  <si>
    <t>وسام الفيروز الدكتور 2 تحصيل 5 رمضان</t>
  </si>
  <si>
    <t>اسوان معبد1 اتحصيل ف 30مارس</t>
  </si>
  <si>
    <t>اسوان معبد2 تحصيل في 30 مارس</t>
  </si>
  <si>
    <t>اسوان احمد سيد تحصيل 20فبراير</t>
  </si>
  <si>
    <t>اسوان هايبر الصفا تحصيل في 19 فبراير</t>
  </si>
  <si>
    <t>بدل سفر لعامر من 10-15 فبراير</t>
  </si>
  <si>
    <t>تصليح بلف كاوتش 15-2</t>
  </si>
  <si>
    <t>باركن للسيارة 11-2</t>
  </si>
  <si>
    <t>تصليح كاوتش سيارة 10-2</t>
  </si>
  <si>
    <t>مبيت غرفة 2فرد يوم 11و12-2</t>
  </si>
  <si>
    <t>مبيت غرفة 2فرد يوم 15-2</t>
  </si>
  <si>
    <t>محمد سمير</t>
  </si>
  <si>
    <t>زي زمان</t>
  </si>
  <si>
    <t>رسلان الكنيسة</t>
  </si>
  <si>
    <t>مبيعات نقدي 18-2</t>
  </si>
  <si>
    <t>تحصيل 300رسلن 500 بسملة 18-2</t>
  </si>
  <si>
    <t>حلواني الزهراء</t>
  </si>
  <si>
    <t>الريف سقالة</t>
  </si>
  <si>
    <t>تحصيل 1000 تحيا مصر 300 رجب 19-2</t>
  </si>
  <si>
    <t>محفظة 23-2 عامر</t>
  </si>
  <si>
    <t>محفظة 25-2 عامر</t>
  </si>
  <si>
    <t>زي زمان فكهاني</t>
  </si>
  <si>
    <t>مبيعات نقدي 21-2</t>
  </si>
  <si>
    <t>تحصيل 200 تامر 370 ديف اسوان 300 رسلان 500 الوكالة ستوب 21-2</t>
  </si>
  <si>
    <t>تحصيل فكهاني زمان 1000 عطارة الزهراء 500 22-2</t>
  </si>
  <si>
    <t>عطارة الشغبي</t>
  </si>
  <si>
    <t>سواكن</t>
  </si>
  <si>
    <t>مبيعات نقدي 23-2</t>
  </si>
  <si>
    <t>تحصيل 600 تحيا مصر  700عطارة كريم 23-2</t>
  </si>
  <si>
    <t>سولار 23-2</t>
  </si>
  <si>
    <t>كارته 23-2</t>
  </si>
  <si>
    <t>غسيل سيارة 23-2</t>
  </si>
  <si>
    <t>تحصيل 400 الزهراء 24-2</t>
  </si>
  <si>
    <t>الشاذلية</t>
  </si>
  <si>
    <t>تحصيل 1000عطارة زمان 300 رجب 300 رسلان 1110 بندورا 500 الوكالة 25-2</t>
  </si>
  <si>
    <t>انستا بنك القاهرة 22-2</t>
  </si>
  <si>
    <t>تحصيل 30000 اسوان احمد سيد 22-2</t>
  </si>
  <si>
    <t>محفظة 1-3 عامر</t>
  </si>
  <si>
    <t>كركديه</t>
  </si>
  <si>
    <t>سولار 26-2</t>
  </si>
  <si>
    <t>مبيعات نقدي 26-2</t>
  </si>
  <si>
    <t>تحصيل 300رسلا الكنيسة 200الزهراء 26-2</t>
  </si>
  <si>
    <t>28-2 مرتجع</t>
  </si>
  <si>
    <t>تحصيل 230مصطفى قنا 430 الريف السقالة 15350 الشاذلية 300الزهراء 300 رسلان الكنيسة 150 وافي 500مملكة العطارة 28-2</t>
  </si>
  <si>
    <t>سولار 28-2</t>
  </si>
  <si>
    <t>تحصيل 1000 تحيا 500الوكالة ستوب 470عطارة زمان 2880 الريف الدهار 1-3</t>
  </si>
  <si>
    <t>حسام من عامر في اسوان 15-2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</si>
</sst>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0.0"/>
    <numFmt numFmtId="166" formatCode="#,##0;[Red]#,##0"/>
    <numFmt numFmtId="167" formatCode="[$-1010000]yyyy/mm/dd;@"/>
  </numFmts>
  <fonts count="24" x14ac:knownFonts="1"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8"/>
      <name val="Arial"/>
      <family val="2"/>
      <scheme val="minor"/>
    </font>
    <font>
      <b/>
      <sz val="20"/>
      <name val="Calibri"/>
      <family val="2"/>
    </font>
    <font>
      <b/>
      <sz val="18"/>
      <name val="Calibri"/>
      <family val="2"/>
    </font>
    <font>
      <b/>
      <sz val="18"/>
      <name val="Arial"/>
      <family val="2"/>
      <scheme val="minor"/>
    </font>
    <font>
      <b/>
      <sz val="22"/>
      <name val="Calibri"/>
      <family val="2"/>
    </font>
    <font>
      <b/>
      <sz val="22"/>
      <name val="Arial"/>
      <family val="2"/>
      <scheme val="minor"/>
    </font>
    <font>
      <b/>
      <sz val="22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2"/>
      <name val="Arial"/>
      <family val="2"/>
      <scheme val="minor"/>
    </font>
    <font>
      <sz val="11"/>
      <color rgb="FFFFFF0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11"/>
      <name val="Arial"/>
      <family val="2"/>
      <scheme val="minor"/>
    </font>
    <font>
      <b/>
      <sz val="26"/>
      <color theme="1"/>
      <name val="Arial"/>
      <family val="2"/>
      <scheme val="minor"/>
    </font>
    <font>
      <sz val="26"/>
      <color theme="1"/>
      <name val="Arial"/>
      <family val="2"/>
      <scheme val="minor"/>
    </font>
    <font>
      <sz val="20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theme="3"/>
      <name val="Arial"/>
      <family val="2"/>
      <scheme val="minor"/>
    </font>
    <font>
      <sz val="11"/>
      <color rgb="FF00B050"/>
      <name val="Arial"/>
      <family val="2"/>
      <scheme val="minor"/>
    </font>
    <font>
      <sz val="14"/>
      <name val="Arial"/>
      <family val="2"/>
      <scheme val="minor"/>
    </font>
    <font>
      <b/>
      <sz val="16"/>
      <color theme="1"/>
      <name val="Arial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8F84E"/>
        <bgColor indexed="64"/>
      </patternFill>
    </fill>
    <fill>
      <patternFill patternType="solid">
        <fgColor rgb="FF92D050"/>
        <bgColor rgb="FFF2F2F2"/>
      </patternFill>
    </fill>
    <fill>
      <patternFill patternType="solid">
        <fgColor theme="5" tint="0.39997558519241921"/>
        <bgColor rgb="FFF2F2F2"/>
      </patternFill>
    </fill>
    <fill>
      <patternFill patternType="solid">
        <fgColor rgb="FFF8F84E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2F2F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5" tint="0.79998168889431442"/>
        <bgColor rgb="FFF2F2F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0" fillId="0" borderId="1" xfId="0" applyBorder="1"/>
    <xf numFmtId="0" fontId="0" fillId="9" borderId="1" xfId="0" applyFill="1" applyBorder="1"/>
    <xf numFmtId="16" fontId="0" fillId="0" borderId="1" xfId="0" applyNumberFormat="1" applyBorder="1"/>
    <xf numFmtId="0" fontId="6" fillId="11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right" vertical="center"/>
    </xf>
    <xf numFmtId="0" fontId="6" fillId="15" borderId="3" xfId="0" applyFont="1" applyFill="1" applyBorder="1" applyAlignment="1">
      <alignment horizontal="right" vertical="center"/>
    </xf>
    <xf numFmtId="0" fontId="0" fillId="14" borderId="1" xfId="0" applyFill="1" applyBorder="1"/>
    <xf numFmtId="165" fontId="0" fillId="16" borderId="1" xfId="0" applyNumberFormat="1" applyFill="1" applyBorder="1"/>
    <xf numFmtId="165" fontId="0" fillId="9" borderId="1" xfId="0" applyNumberFormat="1" applyFill="1" applyBorder="1"/>
    <xf numFmtId="165" fontId="0" fillId="14" borderId="1" xfId="0" applyNumberFormat="1" applyFill="1" applyBorder="1"/>
    <xf numFmtId="0" fontId="0" fillId="9" borderId="1" xfId="0" applyFill="1" applyBorder="1" applyAlignment="1">
      <alignment horizontal="center"/>
    </xf>
    <xf numFmtId="0" fontId="9" fillId="0" borderId="0" xfId="0" applyFont="1"/>
    <xf numFmtId="0" fontId="9" fillId="0" borderId="1" xfId="0" applyFont="1" applyFill="1" applyBorder="1"/>
    <xf numFmtId="14" fontId="9" fillId="0" borderId="1" xfId="0" applyNumberFormat="1" applyFont="1" applyFill="1" applyBorder="1" applyAlignment="1">
      <alignment readingOrder="2"/>
    </xf>
    <xf numFmtId="0" fontId="9" fillId="9" borderId="1" xfId="0" applyFont="1" applyFill="1" applyBorder="1" applyAlignment="1">
      <alignment horizontal="center"/>
    </xf>
    <xf numFmtId="0" fontId="0" fillId="6" borderId="1" xfId="0" applyFill="1" applyBorder="1"/>
    <xf numFmtId="165" fontId="0" fillId="6" borderId="1" xfId="0" applyNumberFormat="1" applyFill="1" applyBorder="1"/>
    <xf numFmtId="16" fontId="0" fillId="6" borderId="1" xfId="0" applyNumberFormat="1" applyFill="1" applyBorder="1"/>
    <xf numFmtId="0" fontId="9" fillId="10" borderId="1" xfId="0" applyFont="1" applyFill="1" applyBorder="1"/>
    <xf numFmtId="0" fontId="9" fillId="0" borderId="0" xfId="0" applyFont="1" applyFill="1" applyBorder="1"/>
    <xf numFmtId="0" fontId="9" fillId="0" borderId="0" xfId="0" applyFont="1" applyBorder="1"/>
    <xf numFmtId="14" fontId="9" fillId="0" borderId="0" xfId="0" applyNumberFormat="1" applyFont="1" applyFill="1" applyBorder="1" applyAlignment="1">
      <alignment readingOrder="2"/>
    </xf>
    <xf numFmtId="165" fontId="9" fillId="0" borderId="0" xfId="0" applyNumberFormat="1" applyFont="1" applyFill="1" applyBorder="1"/>
    <xf numFmtId="0" fontId="9" fillId="0" borderId="0" xfId="0" applyFont="1" applyFill="1" applyBorder="1" applyAlignment="1">
      <alignment vertical="center"/>
    </xf>
    <xf numFmtId="0" fontId="6" fillId="11" borderId="3" xfId="0" applyFont="1" applyFill="1" applyBorder="1" applyAlignment="1">
      <alignment horizontal="center" vertical="center"/>
    </xf>
    <xf numFmtId="164" fontId="6" fillId="13" borderId="3" xfId="0" applyNumberFormat="1" applyFont="1" applyFill="1" applyBorder="1" applyAlignment="1">
      <alignment horizontal="center" vertical="center"/>
    </xf>
    <xf numFmtId="164" fontId="6" fillId="14" borderId="3" xfId="0" applyNumberFormat="1" applyFont="1" applyFill="1" applyBorder="1" applyAlignment="1">
      <alignment horizontal="center" vertical="center"/>
    </xf>
    <xf numFmtId="166" fontId="6" fillId="15" borderId="10" xfId="0" applyNumberFormat="1" applyFont="1" applyFill="1" applyBorder="1" applyAlignment="1">
      <alignment horizontal="right" vertical="center"/>
    </xf>
    <xf numFmtId="0" fontId="1" fillId="0" borderId="0" xfId="0" applyFont="1"/>
    <xf numFmtId="164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21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65" fontId="0" fillId="22" borderId="1" xfId="0" applyNumberFormat="1" applyFill="1" applyBorder="1"/>
    <xf numFmtId="0" fontId="0" fillId="22" borderId="1" xfId="0" applyFill="1" applyBorder="1"/>
    <xf numFmtId="0" fontId="0" fillId="6" borderId="1" xfId="0" applyFill="1" applyBorder="1" applyAlignment="1">
      <alignment horizontal="center"/>
    </xf>
    <xf numFmtId="0" fontId="0" fillId="21" borderId="1" xfId="0" applyFill="1" applyBorder="1" applyAlignment="1">
      <alignment horizontal="center" vertical="center"/>
    </xf>
    <xf numFmtId="165" fontId="0" fillId="0" borderId="0" xfId="0" applyNumberFormat="1"/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 readingOrder="2"/>
    </xf>
    <xf numFmtId="0" fontId="1" fillId="0" borderId="0" xfId="0" applyFont="1" applyAlignment="1">
      <alignment vertical="top"/>
    </xf>
    <xf numFmtId="0" fontId="1" fillId="9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0" fillId="9" borderId="1" xfId="0" applyFont="1" applyFill="1" applyBorder="1" applyAlignment="1">
      <alignment vertical="top"/>
    </xf>
    <xf numFmtId="0" fontId="10" fillId="0" borderId="1" xfId="0" applyFont="1" applyBorder="1" applyAlignment="1">
      <alignment vertical="top"/>
    </xf>
    <xf numFmtId="0" fontId="1" fillId="10" borderId="1" xfId="0" applyFont="1" applyFill="1" applyBorder="1" applyAlignment="1">
      <alignment vertical="top"/>
    </xf>
    <xf numFmtId="2" fontId="6" fillId="1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readingOrder="2"/>
    </xf>
    <xf numFmtId="0" fontId="1" fillId="0" borderId="1" xfId="0" applyFont="1" applyBorder="1" applyAlignment="1">
      <alignment vertical="top" wrapText="1"/>
    </xf>
    <xf numFmtId="164" fontId="6" fillId="0" borderId="3" xfId="0" applyNumberFormat="1" applyFont="1" applyFill="1" applyBorder="1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vertical="top" wrapText="1" readingOrder="2"/>
    </xf>
    <xf numFmtId="0" fontId="1" fillId="9" borderId="1" xfId="0" applyFont="1" applyFill="1" applyBorder="1" applyAlignment="1">
      <alignment vertical="top"/>
    </xf>
    <xf numFmtId="0" fontId="10" fillId="9" borderId="1" xfId="0" applyFont="1" applyFill="1" applyBorder="1" applyAlignment="1">
      <alignment vertical="top"/>
    </xf>
    <xf numFmtId="16" fontId="0" fillId="0" borderId="1" xfId="0" applyNumberFormat="1" applyBorder="1"/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14" borderId="1" xfId="0" applyFill="1" applyBorder="1"/>
    <xf numFmtId="165" fontId="0" fillId="16" borderId="1" xfId="0" applyNumberFormat="1" applyFill="1" applyBorder="1"/>
    <xf numFmtId="165" fontId="0" fillId="9" borderId="1" xfId="0" applyNumberFormat="1" applyFill="1" applyBorder="1"/>
    <xf numFmtId="165" fontId="0" fillId="14" borderId="1" xfId="0" applyNumberFormat="1" applyFill="1" applyBorder="1"/>
    <xf numFmtId="165" fontId="11" fillId="19" borderId="1" xfId="0" applyNumberFormat="1" applyFont="1" applyFill="1" applyBorder="1"/>
    <xf numFmtId="0" fontId="10" fillId="0" borderId="1" xfId="0" applyFont="1" applyBorder="1" applyAlignment="1">
      <alignment vertical="top"/>
    </xf>
    <xf numFmtId="0" fontId="12" fillId="9" borderId="1" xfId="0" applyFont="1" applyFill="1" applyBorder="1" applyAlignment="1">
      <alignment vertical="top"/>
    </xf>
    <xf numFmtId="0" fontId="12" fillId="0" borderId="1" xfId="0" applyFont="1" applyBorder="1" applyAlignment="1">
      <alignment vertical="top"/>
    </xf>
    <xf numFmtId="0" fontId="0" fillId="14" borderId="1" xfId="0" applyFill="1" applyBorder="1" applyAlignment="1">
      <alignment vertical="center"/>
    </xf>
    <xf numFmtId="0" fontId="0" fillId="0" borderId="0" xfId="0"/>
    <xf numFmtId="0" fontId="8" fillId="0" borderId="0" xfId="0" applyFont="1"/>
    <xf numFmtId="166" fontId="8" fillId="12" borderId="8" xfId="0" applyNumberFormat="1" applyFont="1" applyFill="1" applyBorder="1" applyAlignment="1">
      <alignment horizontal="right"/>
    </xf>
    <xf numFmtId="166" fontId="6" fillId="18" borderId="9" xfId="0" applyNumberFormat="1" applyFont="1" applyFill="1" applyBorder="1" applyAlignment="1">
      <alignment horizontal="right" vertical="center"/>
    </xf>
    <xf numFmtId="166" fontId="8" fillId="16" borderId="9" xfId="0" applyNumberFormat="1" applyFont="1" applyFill="1" applyBorder="1" applyAlignment="1">
      <alignment horizontal="right"/>
    </xf>
    <xf numFmtId="166" fontId="8" fillId="17" borderId="8" xfId="0" applyNumberFormat="1" applyFont="1" applyFill="1" applyBorder="1" applyAlignment="1">
      <alignment horizontal="right"/>
    </xf>
    <xf numFmtId="166" fontId="6" fillId="8" borderId="9" xfId="0" applyNumberFormat="1" applyFont="1" applyFill="1" applyBorder="1" applyAlignment="1">
      <alignment horizontal="right" vertical="center"/>
    </xf>
    <xf numFmtId="166" fontId="8" fillId="9" borderId="9" xfId="0" applyNumberFormat="1" applyFont="1" applyFill="1" applyBorder="1" applyAlignment="1">
      <alignment horizontal="right"/>
    </xf>
    <xf numFmtId="166" fontId="6" fillId="8" borderId="10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166" fontId="8" fillId="16" borderId="13" xfId="0" applyNumberFormat="1" applyFont="1" applyFill="1" applyBorder="1" applyAlignment="1">
      <alignment horizontal="right"/>
    </xf>
    <xf numFmtId="166" fontId="6" fillId="0" borderId="13" xfId="0" applyNumberFormat="1" applyFont="1" applyFill="1" applyBorder="1" applyAlignment="1">
      <alignment horizontal="right" vertical="center"/>
    </xf>
    <xf numFmtId="166" fontId="8" fillId="26" borderId="8" xfId="0" applyNumberFormat="1" applyFont="1" applyFill="1" applyBorder="1" applyAlignment="1">
      <alignment horizontal="right"/>
    </xf>
    <xf numFmtId="166" fontId="6" fillId="12" borderId="9" xfId="0" applyNumberFormat="1" applyFont="1" applyFill="1" applyBorder="1" applyAlignment="1">
      <alignment horizontal="right" vertical="center"/>
    </xf>
    <xf numFmtId="166" fontId="8" fillId="12" borderId="9" xfId="0" applyNumberFormat="1" applyFont="1" applyFill="1" applyBorder="1" applyAlignment="1">
      <alignment horizontal="right"/>
    </xf>
    <xf numFmtId="166" fontId="6" fillId="27" borderId="9" xfId="0" applyNumberFormat="1" applyFont="1" applyFill="1" applyBorder="1" applyAlignment="1">
      <alignment horizontal="right" vertical="center"/>
    </xf>
    <xf numFmtId="166" fontId="8" fillId="27" borderId="9" xfId="0" applyNumberFormat="1" applyFont="1" applyFill="1" applyBorder="1" applyAlignment="1">
      <alignment horizontal="right"/>
    </xf>
    <xf numFmtId="166" fontId="6" fillId="16" borderId="9" xfId="0" applyNumberFormat="1" applyFont="1" applyFill="1" applyBorder="1" applyAlignment="1">
      <alignment horizontal="right" vertical="center"/>
    </xf>
    <xf numFmtId="49" fontId="14" fillId="12" borderId="12" xfId="0" applyNumberFormat="1" applyFont="1" applyFill="1" applyBorder="1" applyAlignment="1">
      <alignment horizontal="center" vertical="top" wrapText="1" readingOrder="2"/>
    </xf>
    <xf numFmtId="0" fontId="15" fillId="0" borderId="0" xfId="0" applyFont="1"/>
    <xf numFmtId="0" fontId="10" fillId="0" borderId="1" xfId="0" applyFont="1" applyBorder="1" applyAlignment="1">
      <alignment vertical="top" wrapText="1"/>
    </xf>
    <xf numFmtId="16" fontId="1" fillId="0" borderId="1" xfId="0" applyNumberFormat="1" applyFont="1" applyBorder="1" applyAlignment="1">
      <alignment vertical="top"/>
    </xf>
    <xf numFmtId="165" fontId="13" fillId="9" borderId="1" xfId="0" applyNumberFormat="1" applyFont="1" applyFill="1" applyBorder="1"/>
    <xf numFmtId="0" fontId="13" fillId="9" borderId="0" xfId="0" applyFont="1" applyFill="1"/>
    <xf numFmtId="0" fontId="13" fillId="9" borderId="1" xfId="0" applyFont="1" applyFill="1" applyBorder="1"/>
    <xf numFmtId="0" fontId="0" fillId="28" borderId="1" xfId="0" applyFill="1" applyBorder="1" applyAlignment="1">
      <alignment vertical="center"/>
    </xf>
    <xf numFmtId="0" fontId="0" fillId="28" borderId="1" xfId="0" applyFill="1" applyBorder="1" applyAlignment="1">
      <alignment horizontal="center" vertical="center"/>
    </xf>
    <xf numFmtId="0" fontId="0" fillId="28" borderId="1" xfId="0" applyFill="1" applyBorder="1"/>
    <xf numFmtId="0" fontId="0" fillId="23" borderId="0" xfId="0" applyFill="1"/>
    <xf numFmtId="0" fontId="0" fillId="9" borderId="1" xfId="0" applyFill="1" applyBorder="1" applyAlignment="1">
      <alignment vertical="center"/>
    </xf>
    <xf numFmtId="1" fontId="9" fillId="0" borderId="1" xfId="0" applyNumberFormat="1" applyFont="1" applyFill="1" applyBorder="1"/>
    <xf numFmtId="1" fontId="9" fillId="0" borderId="1" xfId="0" applyNumberFormat="1" applyFont="1" applyFill="1" applyBorder="1" applyAlignment="1">
      <alignment vertical="center"/>
    </xf>
    <xf numFmtId="1" fontId="9" fillId="9" borderId="1" xfId="0" applyNumberFormat="1" applyFont="1" applyFill="1" applyBorder="1"/>
    <xf numFmtId="0" fontId="0" fillId="20" borderId="1" xfId="0" applyFill="1" applyBorder="1" applyAlignment="1">
      <alignment readingOrder="2"/>
    </xf>
    <xf numFmtId="49" fontId="8" fillId="12" borderId="1" xfId="0" applyNumberFormat="1" applyFont="1" applyFill="1" applyBorder="1" applyAlignment="1">
      <alignment readingOrder="2"/>
    </xf>
    <xf numFmtId="0" fontId="0" fillId="12" borderId="1" xfId="0" applyFill="1" applyBorder="1"/>
    <xf numFmtId="166" fontId="8" fillId="29" borderId="8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4" fontId="3" fillId="13" borderId="3" xfId="0" applyNumberFormat="1" applyFont="1" applyFill="1" applyBorder="1" applyAlignment="1">
      <alignment horizontal="center" vertical="center"/>
    </xf>
    <xf numFmtId="164" fontId="3" fillId="14" borderId="3" xfId="0" applyNumberFormat="1" applyFont="1" applyFill="1" applyBorder="1" applyAlignment="1">
      <alignment horizontal="center" vertical="center"/>
    </xf>
    <xf numFmtId="2" fontId="3" fillId="12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6" fontId="17" fillId="17" borderId="8" xfId="0" applyNumberFormat="1" applyFont="1" applyFill="1" applyBorder="1" applyAlignment="1">
      <alignment horizontal="center" vertical="center"/>
    </xf>
    <xf numFmtId="166" fontId="3" fillId="18" borderId="9" xfId="0" applyNumberFormat="1" applyFont="1" applyFill="1" applyBorder="1" applyAlignment="1">
      <alignment horizontal="center" vertical="center"/>
    </xf>
    <xf numFmtId="166" fontId="17" fillId="12" borderId="8" xfId="0" applyNumberFormat="1" applyFont="1" applyFill="1" applyBorder="1" applyAlignment="1">
      <alignment horizontal="center" vertical="center"/>
    </xf>
    <xf numFmtId="166" fontId="3" fillId="8" borderId="9" xfId="0" applyNumberFormat="1" applyFont="1" applyFill="1" applyBorder="1" applyAlignment="1">
      <alignment horizontal="center" vertical="center"/>
    </xf>
    <xf numFmtId="166" fontId="17" fillId="29" borderId="8" xfId="0" applyNumberFormat="1" applyFont="1" applyFill="1" applyBorder="1" applyAlignment="1">
      <alignment horizontal="center" vertical="center"/>
    </xf>
    <xf numFmtId="166" fontId="3" fillId="30" borderId="9" xfId="0" applyNumberFormat="1" applyFont="1" applyFill="1" applyBorder="1" applyAlignment="1">
      <alignment horizontal="center" vertical="center"/>
    </xf>
    <xf numFmtId="166" fontId="17" fillId="16" borderId="9" xfId="0" applyNumberFormat="1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166" fontId="3" fillId="8" borderId="10" xfId="0" applyNumberFormat="1" applyFont="1" applyFill="1" applyBorder="1" applyAlignment="1">
      <alignment horizontal="center" vertical="center"/>
    </xf>
    <xf numFmtId="166" fontId="17" fillId="24" borderId="8" xfId="0" applyNumberFormat="1" applyFont="1" applyFill="1" applyBorder="1" applyAlignment="1">
      <alignment horizontal="center" vertical="center"/>
    </xf>
    <xf numFmtId="166" fontId="3" fillId="31" borderId="9" xfId="0" applyNumberFormat="1" applyFont="1" applyFill="1" applyBorder="1" applyAlignment="1">
      <alignment horizontal="center" vertical="center"/>
    </xf>
    <xf numFmtId="166" fontId="3" fillId="32" borderId="10" xfId="0" applyNumberFormat="1" applyFont="1" applyFill="1" applyBorder="1" applyAlignment="1">
      <alignment horizontal="center" vertical="center"/>
    </xf>
    <xf numFmtId="166" fontId="3" fillId="32" borderId="3" xfId="0" applyNumberFormat="1" applyFont="1" applyFill="1" applyBorder="1" applyAlignment="1">
      <alignment horizontal="center" vertical="center"/>
    </xf>
    <xf numFmtId="166" fontId="3" fillId="32" borderId="17" xfId="0" applyNumberFormat="1" applyFont="1" applyFill="1" applyBorder="1" applyAlignment="1">
      <alignment horizontal="center" vertical="center"/>
    </xf>
    <xf numFmtId="166" fontId="6" fillId="15" borderId="21" xfId="0" applyNumberFormat="1" applyFont="1" applyFill="1" applyBorder="1" applyAlignment="1">
      <alignment horizontal="right" vertical="center"/>
    </xf>
    <xf numFmtId="16" fontId="0" fillId="0" borderId="0" xfId="0" applyNumberFormat="1"/>
    <xf numFmtId="0" fontId="9" fillId="12" borderId="1" xfId="0" applyFont="1" applyFill="1" applyBorder="1"/>
    <xf numFmtId="167" fontId="9" fillId="0" borderId="1" xfId="0" applyNumberFormat="1" applyFont="1" applyBorder="1"/>
    <xf numFmtId="0" fontId="9" fillId="12" borderId="1" xfId="0" applyFont="1" applyFill="1" applyBorder="1" applyAlignment="1">
      <alignment horizontal="center"/>
    </xf>
    <xf numFmtId="2" fontId="9" fillId="0" borderId="1" xfId="0" applyNumberFormat="1" applyFont="1" applyBorder="1"/>
    <xf numFmtId="2" fontId="9" fillId="12" borderId="1" xfId="0" applyNumberFormat="1" applyFont="1" applyFill="1" applyBorder="1"/>
    <xf numFmtId="16" fontId="0" fillId="12" borderId="1" xfId="0" applyNumberFormat="1" applyFill="1" applyBorder="1"/>
    <xf numFmtId="0" fontId="19" fillId="0" borderId="1" xfId="0" applyFont="1" applyBorder="1"/>
    <xf numFmtId="0" fontId="20" fillId="0" borderId="1" xfId="0" applyFont="1" applyBorder="1"/>
    <xf numFmtId="0" fontId="1" fillId="16" borderId="1" xfId="0" applyFont="1" applyFill="1" applyBorder="1" applyAlignment="1">
      <alignment vertical="top"/>
    </xf>
    <xf numFmtId="0" fontId="1" fillId="33" borderId="1" xfId="0" applyFont="1" applyFill="1" applyBorder="1" applyAlignment="1">
      <alignment vertical="top"/>
    </xf>
    <xf numFmtId="0" fontId="1" fillId="22" borderId="1" xfId="0" applyFont="1" applyFill="1" applyBorder="1" applyAlignment="1">
      <alignment vertical="top"/>
    </xf>
    <xf numFmtId="0" fontId="1" fillId="23" borderId="1" xfId="0" applyFont="1" applyFill="1" applyBorder="1" applyAlignment="1">
      <alignment horizontal="center" vertical="top"/>
    </xf>
    <xf numFmtId="166" fontId="6" fillId="35" borderId="9" xfId="0" applyNumberFormat="1" applyFont="1" applyFill="1" applyBorder="1" applyAlignment="1">
      <alignment horizontal="right" vertical="center"/>
    </xf>
    <xf numFmtId="166" fontId="6" fillId="35" borderId="10" xfId="0" applyNumberFormat="1" applyFont="1" applyFill="1" applyBorder="1" applyAlignment="1">
      <alignment horizontal="right" vertical="center"/>
    </xf>
    <xf numFmtId="166" fontId="8" fillId="36" borderId="2" xfId="0" applyNumberFormat="1" applyFont="1" applyFill="1" applyBorder="1" applyAlignment="1">
      <alignment horizontal="right"/>
    </xf>
    <xf numFmtId="166" fontId="6" fillId="37" borderId="18" xfId="0" applyNumberFormat="1" applyFont="1" applyFill="1" applyBorder="1" applyAlignment="1">
      <alignment horizontal="right" vertical="center"/>
    </xf>
    <xf numFmtId="166" fontId="8" fillId="38" borderId="8" xfId="0" applyNumberFormat="1" applyFont="1" applyFill="1" applyBorder="1" applyAlignment="1">
      <alignment horizontal="right"/>
    </xf>
    <xf numFmtId="166" fontId="6" fillId="39" borderId="10" xfId="0" applyNumberFormat="1" applyFont="1" applyFill="1" applyBorder="1" applyAlignment="1">
      <alignment horizontal="right" vertical="center"/>
    </xf>
    <xf numFmtId="166" fontId="6" fillId="18" borderId="10" xfId="0" applyNumberFormat="1" applyFont="1" applyFill="1" applyBorder="1" applyAlignment="1">
      <alignment horizontal="right" vertical="center"/>
    </xf>
    <xf numFmtId="166" fontId="6" fillId="40" borderId="10" xfId="0" applyNumberFormat="1" applyFont="1" applyFill="1" applyBorder="1" applyAlignment="1">
      <alignment horizontal="right" vertical="center"/>
    </xf>
    <xf numFmtId="0" fontId="0" fillId="0" borderId="0" xfId="0" applyAlignment="1"/>
    <xf numFmtId="165" fontId="11" fillId="19" borderId="1" xfId="0" applyNumberFormat="1" applyFont="1" applyFill="1" applyBorder="1" applyAlignment="1">
      <alignment horizontal="center"/>
    </xf>
    <xf numFmtId="2" fontId="9" fillId="9" borderId="1" xfId="0" applyNumberFormat="1" applyFont="1" applyFill="1" applyBorder="1"/>
    <xf numFmtId="14" fontId="9" fillId="9" borderId="1" xfId="0" applyNumberFormat="1" applyFont="1" applyFill="1" applyBorder="1"/>
    <xf numFmtId="167" fontId="8" fillId="12" borderId="8" xfId="0" applyNumberFormat="1" applyFont="1" applyFill="1" applyBorder="1" applyAlignment="1">
      <alignment horizontal="right"/>
    </xf>
    <xf numFmtId="0" fontId="12" fillId="0" borderId="1" xfId="0" applyFont="1" applyBorder="1" applyAlignment="1">
      <alignment vertical="top" wrapText="1" readingOrder="2"/>
    </xf>
    <xf numFmtId="0" fontId="21" fillId="0" borderId="1" xfId="0" applyFont="1" applyBorder="1"/>
    <xf numFmtId="164" fontId="8" fillId="14" borderId="8" xfId="0" applyNumberFormat="1" applyFont="1" applyFill="1" applyBorder="1" applyAlignment="1">
      <alignment horizontal="right"/>
    </xf>
    <xf numFmtId="1" fontId="22" fillId="0" borderId="1" xfId="0" applyNumberFormat="1" applyFont="1" applyFill="1" applyBorder="1"/>
    <xf numFmtId="16" fontId="10" fillId="0" borderId="1" xfId="0" applyNumberFormat="1" applyFont="1" applyBorder="1" applyAlignment="1">
      <alignment vertical="top"/>
    </xf>
    <xf numFmtId="0" fontId="23" fillId="0" borderId="0" xfId="0" applyFont="1"/>
    <xf numFmtId="14" fontId="0" fillId="12" borderId="1" xfId="0" applyNumberFormat="1" applyFill="1" applyBorder="1"/>
    <xf numFmtId="0" fontId="9" fillId="0" borderId="1" xfId="0" applyFont="1" applyBorder="1"/>
    <xf numFmtId="165" fontId="9" fillId="0" borderId="1" xfId="0" applyNumberFormat="1" applyFont="1" applyBorder="1"/>
    <xf numFmtId="16" fontId="9" fillId="0" borderId="1" xfId="0" applyNumberFormat="1" applyFont="1" applyBorder="1"/>
    <xf numFmtId="165" fontId="23" fillId="10" borderId="1" xfId="0" applyNumberFormat="1" applyFont="1" applyFill="1" applyBorder="1"/>
    <xf numFmtId="0" fontId="21" fillId="0" borderId="1" xfId="0" applyFont="1" applyFill="1" applyBorder="1"/>
    <xf numFmtId="0" fontId="23" fillId="10" borderId="1" xfId="0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49" fontId="17" fillId="12" borderId="6" xfId="0" applyNumberFormat="1" applyFont="1" applyFill="1" applyBorder="1" applyAlignment="1">
      <alignment horizontal="center" vertical="center" readingOrder="2"/>
    </xf>
    <xf numFmtId="49" fontId="17" fillId="12" borderId="7" xfId="0" applyNumberFormat="1" applyFont="1" applyFill="1" applyBorder="1" applyAlignment="1">
      <alignment horizontal="center" vertical="center" readingOrder="2"/>
    </xf>
    <xf numFmtId="49" fontId="17" fillId="17" borderId="6" xfId="0" applyNumberFormat="1" applyFont="1" applyFill="1" applyBorder="1" applyAlignment="1">
      <alignment horizontal="center" vertical="center" readingOrder="2"/>
    </xf>
    <xf numFmtId="49" fontId="17" fillId="17" borderId="7" xfId="0" applyNumberFormat="1" applyFont="1" applyFill="1" applyBorder="1" applyAlignment="1">
      <alignment horizontal="center" vertical="center" readingOrder="2"/>
    </xf>
    <xf numFmtId="14" fontId="8" fillId="0" borderId="16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0" xfId="0" applyFont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49" fontId="8" fillId="17" borderId="6" xfId="0" applyNumberFormat="1" applyFont="1" applyFill="1" applyBorder="1" applyAlignment="1">
      <alignment horizontal="center" readingOrder="2"/>
    </xf>
    <xf numFmtId="49" fontId="8" fillId="17" borderId="7" xfId="0" applyNumberFormat="1" applyFont="1" applyFill="1" applyBorder="1" applyAlignment="1">
      <alignment horizontal="center" readingOrder="2"/>
    </xf>
    <xf numFmtId="49" fontId="8" fillId="12" borderId="6" xfId="0" applyNumberFormat="1" applyFont="1" applyFill="1" applyBorder="1" applyAlignment="1">
      <alignment horizontal="center" readingOrder="2"/>
    </xf>
    <xf numFmtId="49" fontId="8" fillId="12" borderId="7" xfId="0" applyNumberFormat="1" applyFont="1" applyFill="1" applyBorder="1" applyAlignment="1">
      <alignment horizontal="center" readingOrder="2"/>
    </xf>
    <xf numFmtId="49" fontId="8" fillId="29" borderId="6" xfId="0" applyNumberFormat="1" applyFont="1" applyFill="1" applyBorder="1" applyAlignment="1">
      <alignment horizontal="center" readingOrder="2"/>
    </xf>
    <xf numFmtId="49" fontId="8" fillId="29" borderId="7" xfId="0" applyNumberFormat="1" applyFont="1" applyFill="1" applyBorder="1" applyAlignment="1">
      <alignment horizontal="center" readingOrder="2"/>
    </xf>
    <xf numFmtId="49" fontId="17" fillId="29" borderId="6" xfId="0" applyNumberFormat="1" applyFont="1" applyFill="1" applyBorder="1" applyAlignment="1">
      <alignment horizontal="center" vertical="center" readingOrder="2"/>
    </xf>
    <xf numFmtId="49" fontId="17" fillId="29" borderId="12" xfId="0" applyNumberFormat="1" applyFont="1" applyFill="1" applyBorder="1" applyAlignment="1">
      <alignment horizontal="center" vertical="center" readingOrder="2"/>
    </xf>
    <xf numFmtId="16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8" fillId="12" borderId="19" xfId="0" applyNumberFormat="1" applyFont="1" applyFill="1" applyBorder="1" applyAlignment="1">
      <alignment horizontal="center" readingOrder="2"/>
    </xf>
    <xf numFmtId="49" fontId="8" fillId="12" borderId="20" xfId="0" applyNumberFormat="1" applyFont="1" applyFill="1" applyBorder="1" applyAlignment="1">
      <alignment horizontal="center" readingOrder="2"/>
    </xf>
    <xf numFmtId="49" fontId="8" fillId="34" borderId="19" xfId="0" applyNumberFormat="1" applyFont="1" applyFill="1" applyBorder="1" applyAlignment="1">
      <alignment horizontal="center" readingOrder="2"/>
    </xf>
    <xf numFmtId="49" fontId="8" fillId="34" borderId="20" xfId="0" applyNumberFormat="1" applyFont="1" applyFill="1" applyBorder="1" applyAlignment="1">
      <alignment horizontal="center" readingOrder="2"/>
    </xf>
    <xf numFmtId="49" fontId="8" fillId="16" borderId="6" xfId="0" applyNumberFormat="1" applyFont="1" applyFill="1" applyBorder="1" applyAlignment="1">
      <alignment horizontal="center" readingOrder="2"/>
    </xf>
    <xf numFmtId="49" fontId="8" fillId="16" borderId="7" xfId="0" applyNumberFormat="1" applyFont="1" applyFill="1" applyBorder="1" applyAlignment="1">
      <alignment horizontal="center" readingOrder="2"/>
    </xf>
    <xf numFmtId="49" fontId="8" fillId="12" borderId="12" xfId="0" applyNumberFormat="1" applyFont="1" applyFill="1" applyBorder="1" applyAlignment="1">
      <alignment horizontal="center" readingOrder="2"/>
    </xf>
    <xf numFmtId="49" fontId="8" fillId="17" borderId="12" xfId="0" applyNumberFormat="1" applyFont="1" applyFill="1" applyBorder="1" applyAlignment="1">
      <alignment horizontal="center" readingOrder="2"/>
    </xf>
    <xf numFmtId="0" fontId="0" fillId="12" borderId="3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23" borderId="4" xfId="0" applyFill="1" applyBorder="1" applyAlignment="1">
      <alignment horizontal="center"/>
    </xf>
    <xf numFmtId="14" fontId="0" fillId="9" borderId="3" xfId="0" applyNumberFormat="1" applyFill="1" applyBorder="1" applyAlignment="1">
      <alignment horizontal="center" readingOrder="2"/>
    </xf>
    <xf numFmtId="14" fontId="0" fillId="9" borderId="2" xfId="0" applyNumberFormat="1" applyFill="1" applyBorder="1" applyAlignment="1">
      <alignment horizontal="center" readingOrder="2"/>
    </xf>
    <xf numFmtId="14" fontId="0" fillId="9" borderId="1" xfId="0" applyNumberFormat="1" applyFill="1" applyBorder="1" applyAlignment="1">
      <alignment horizontal="center" readingOrder="2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49" fontId="14" fillId="25" borderId="6" xfId="0" applyNumberFormat="1" applyFont="1" applyFill="1" applyBorder="1" applyAlignment="1">
      <alignment horizontal="center" vertical="top" wrapText="1" readingOrder="2"/>
    </xf>
    <xf numFmtId="49" fontId="14" fillId="25" borderId="7" xfId="0" applyNumberFormat="1" applyFont="1" applyFill="1" applyBorder="1" applyAlignment="1">
      <alignment horizontal="center" vertical="top" wrapText="1" readingOrder="2"/>
    </xf>
    <xf numFmtId="49" fontId="14" fillId="16" borderId="6" xfId="0" applyNumberFormat="1" applyFont="1" applyFill="1" applyBorder="1" applyAlignment="1">
      <alignment horizontal="center" vertical="top" wrapText="1" readingOrder="2"/>
    </xf>
    <xf numFmtId="49" fontId="14" fillId="16" borderId="7" xfId="0" applyNumberFormat="1" applyFont="1" applyFill="1" applyBorder="1" applyAlignment="1">
      <alignment horizontal="center" vertical="top" wrapText="1" readingOrder="2"/>
    </xf>
    <xf numFmtId="49" fontId="14" fillId="16" borderId="14" xfId="0" applyNumberFormat="1" applyFont="1" applyFill="1" applyBorder="1" applyAlignment="1">
      <alignment horizontal="center" vertical="top" wrapText="1" readingOrder="2"/>
    </xf>
    <xf numFmtId="49" fontId="14" fillId="16" borderId="15" xfId="0" applyNumberFormat="1" applyFont="1" applyFill="1" applyBorder="1" applyAlignment="1">
      <alignment horizontal="center" vertical="top" wrapText="1" readingOrder="2"/>
    </xf>
    <xf numFmtId="49" fontId="14" fillId="0" borderId="0" xfId="0" applyNumberFormat="1" applyFont="1" applyFill="1" applyBorder="1" applyAlignment="1">
      <alignment horizontal="center" vertical="top" wrapText="1" readingOrder="2"/>
    </xf>
    <xf numFmtId="0" fontId="8" fillId="0" borderId="1" xfId="0" applyFont="1" applyBorder="1" applyAlignment="1">
      <alignment horizontal="center"/>
    </xf>
    <xf numFmtId="49" fontId="14" fillId="12" borderId="6" xfId="0" applyNumberFormat="1" applyFont="1" applyFill="1" applyBorder="1" applyAlignment="1">
      <alignment horizontal="center" vertical="top" wrapText="1" readingOrder="2"/>
    </xf>
    <xf numFmtId="49" fontId="14" fillId="12" borderId="7" xfId="0" applyNumberFormat="1" applyFont="1" applyFill="1" applyBorder="1" applyAlignment="1">
      <alignment horizontal="center" vertical="top" wrapText="1" readingOrder="2"/>
    </xf>
    <xf numFmtId="49" fontId="14" fillId="12" borderId="6" xfId="0" applyNumberFormat="1" applyFont="1" applyFill="1" applyBorder="1" applyAlignment="1">
      <alignment horizontal="center" readingOrder="2"/>
    </xf>
    <xf numFmtId="49" fontId="14" fillId="12" borderId="7" xfId="0" applyNumberFormat="1" applyFont="1" applyFill="1" applyBorder="1" applyAlignment="1">
      <alignment horizontal="center" readingOrder="2"/>
    </xf>
    <xf numFmtId="49" fontId="14" fillId="17" borderId="6" xfId="0" applyNumberFormat="1" applyFont="1" applyFill="1" applyBorder="1" applyAlignment="1">
      <alignment horizontal="center" readingOrder="2"/>
    </xf>
    <xf numFmtId="49" fontId="14" fillId="17" borderId="7" xfId="0" applyNumberFormat="1" applyFont="1" applyFill="1" applyBorder="1" applyAlignment="1">
      <alignment horizontal="center" readingOrder="2"/>
    </xf>
    <xf numFmtId="0" fontId="18" fillId="0" borderId="0" xfId="0" applyFont="1" applyAlignment="1">
      <alignment horizontal="center" vertical="center"/>
    </xf>
  </cellXfs>
  <cellStyles count="1">
    <cellStyle name="عادي" xfId="0" builtinId="0"/>
  </cellStyles>
  <dxfs count="0"/>
  <tableStyles count="0" defaultTableStyle="TableStyleMedium9" defaultPivotStyle="PivotStyleLight16"/>
  <colors>
    <mruColors>
      <color rgb="FFFFFFCC"/>
      <color rgb="FFF8F84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96059</xdr:colOff>
      <xdr:row>0</xdr:row>
      <xdr:rowOff>1</xdr:rowOff>
    </xdr:from>
    <xdr:to>
      <xdr:col>1</xdr:col>
      <xdr:colOff>2977688</xdr:colOff>
      <xdr:row>6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CB5E3D-25D0-4E5F-882C-02ADFBB400F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12090062" y="1"/>
          <a:ext cx="3376929" cy="1295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96059</xdr:colOff>
      <xdr:row>0</xdr:row>
      <xdr:rowOff>123016</xdr:rowOff>
    </xdr:from>
    <xdr:to>
      <xdr:col>1</xdr:col>
      <xdr:colOff>1522960</xdr:colOff>
      <xdr:row>8</xdr:row>
      <xdr:rowOff>109681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CB5E3D-25D0-4E5F-882C-02ADFBB400F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67617949" y="123016"/>
          <a:ext cx="3378083" cy="1476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10.bin" 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81"/>
  <sheetViews>
    <sheetView rightToLeft="1" topLeftCell="A28" workbookViewId="0">
      <selection activeCell="B63" sqref="B63"/>
    </sheetView>
  </sheetViews>
  <sheetFormatPr defaultRowHeight="13.5" x14ac:dyDescent="0.15"/>
  <cols>
    <col min="1" max="1" width="8.3359375" bestFit="1" customWidth="1"/>
    <col min="2" max="2" width="25.62109375" bestFit="1" customWidth="1"/>
    <col min="3" max="3" width="8.3359375" bestFit="1" customWidth="1"/>
    <col min="4" max="4" width="8.45703125" bestFit="1" customWidth="1"/>
    <col min="5" max="5" width="7.35546875" bestFit="1" customWidth="1"/>
    <col min="6" max="6" width="8.3359375" bestFit="1" customWidth="1"/>
    <col min="7" max="7" width="7.35546875" bestFit="1" customWidth="1"/>
    <col min="8" max="8" width="7.59765625" bestFit="1" customWidth="1"/>
    <col min="9" max="9" width="6.37109375" bestFit="1" customWidth="1"/>
    <col min="10" max="10" width="7.59765625" bestFit="1" customWidth="1"/>
    <col min="11" max="11" width="5.8828125" bestFit="1" customWidth="1"/>
    <col min="12" max="12" width="7.59765625" bestFit="1" customWidth="1"/>
    <col min="13" max="13" width="5.8828125" bestFit="1" customWidth="1"/>
    <col min="14" max="14" width="7.59765625" bestFit="1" customWidth="1"/>
    <col min="15" max="15" width="5.8828125" bestFit="1" customWidth="1"/>
    <col min="16" max="16" width="4.90234375" bestFit="1" customWidth="1"/>
    <col min="17" max="17" width="5.8828125" bestFit="1" customWidth="1"/>
    <col min="18" max="18" width="4.90234375" bestFit="1" customWidth="1"/>
    <col min="19" max="19" width="5.8828125" bestFit="1" customWidth="1"/>
    <col min="20" max="20" width="4.90234375" bestFit="1" customWidth="1"/>
    <col min="21" max="21" width="5.8828125" bestFit="1" customWidth="1"/>
    <col min="22" max="22" width="4.90234375" bestFit="1" customWidth="1"/>
  </cols>
  <sheetData>
    <row r="2" spans="1:22" x14ac:dyDescent="0.15">
      <c r="A2" s="57" t="s">
        <v>170</v>
      </c>
      <c r="B2" s="62" t="s">
        <v>408</v>
      </c>
      <c r="C2" s="57" t="s">
        <v>168</v>
      </c>
      <c r="D2" s="57" t="s">
        <v>160</v>
      </c>
      <c r="E2" s="57" t="s">
        <v>167</v>
      </c>
      <c r="F2" s="57" t="s">
        <v>160</v>
      </c>
      <c r="G2" s="57" t="s">
        <v>167</v>
      </c>
      <c r="H2" s="57" t="s">
        <v>160</v>
      </c>
      <c r="I2" s="57" t="s">
        <v>167</v>
      </c>
      <c r="J2" s="57" t="s">
        <v>160</v>
      </c>
      <c r="K2" s="57" t="s">
        <v>167</v>
      </c>
      <c r="L2" s="57" t="s">
        <v>160</v>
      </c>
      <c r="M2" s="57" t="s">
        <v>167</v>
      </c>
      <c r="N2" s="57" t="s">
        <v>160</v>
      </c>
      <c r="O2" s="57" t="s">
        <v>167</v>
      </c>
      <c r="P2" s="57" t="s">
        <v>160</v>
      </c>
      <c r="Q2" s="57" t="s">
        <v>167</v>
      </c>
      <c r="R2" s="26" t="s">
        <v>160</v>
      </c>
      <c r="S2" s="32" t="s">
        <v>167</v>
      </c>
      <c r="T2" s="26" t="s">
        <v>160</v>
      </c>
      <c r="U2" s="32" t="s">
        <v>167</v>
      </c>
      <c r="V2" s="26" t="s">
        <v>160</v>
      </c>
    </row>
    <row r="3" spans="1:22" x14ac:dyDescent="0.15">
      <c r="A3" s="33">
        <v>32900</v>
      </c>
      <c r="B3" s="26" t="s">
        <v>449</v>
      </c>
      <c r="C3" s="87">
        <v>36700</v>
      </c>
      <c r="D3" s="28">
        <v>46053</v>
      </c>
      <c r="E3" s="35"/>
      <c r="F3" s="84"/>
      <c r="G3" s="32"/>
      <c r="H3" s="26"/>
      <c r="I3" s="32"/>
      <c r="J3" s="26"/>
      <c r="K3" s="32"/>
      <c r="L3" s="26"/>
      <c r="M3" s="32"/>
      <c r="N3" s="26"/>
      <c r="O3" s="32"/>
      <c r="P3" s="26"/>
      <c r="Q3" s="32"/>
      <c r="R3" s="26"/>
      <c r="S3" s="32"/>
      <c r="T3" s="26"/>
      <c r="U3" s="32"/>
      <c r="V3" s="26"/>
    </row>
    <row r="4" spans="1:22" s="94" customFormat="1" x14ac:dyDescent="0.15">
      <c r="A4" s="86">
        <v>3800</v>
      </c>
      <c r="B4" s="83" t="s">
        <v>449</v>
      </c>
      <c r="C4" s="87">
        <v>36701</v>
      </c>
      <c r="D4" s="84">
        <v>46054</v>
      </c>
      <c r="E4" s="88"/>
      <c r="F4" s="84"/>
      <c r="G4" s="85"/>
      <c r="H4" s="83"/>
      <c r="I4" s="85"/>
      <c r="J4" s="83"/>
      <c r="K4" s="85"/>
      <c r="L4" s="83"/>
      <c r="M4" s="85"/>
      <c r="N4" s="83"/>
      <c r="O4" s="85"/>
      <c r="P4" s="83"/>
      <c r="Q4" s="85"/>
      <c r="R4" s="83"/>
      <c r="S4" s="85"/>
      <c r="T4" s="83"/>
      <c r="U4" s="85"/>
      <c r="V4" s="83"/>
    </row>
    <row r="5" spans="1:22" x14ac:dyDescent="0.15">
      <c r="A5" s="33">
        <f t="shared" ref="A5:A24" si="0">C5-E5-G5-I5-K5-M5-O5-Q5-S5-U5</f>
        <v>0</v>
      </c>
      <c r="B5" s="26" t="s">
        <v>385</v>
      </c>
      <c r="C5" s="34">
        <v>1340</v>
      </c>
      <c r="D5" s="28">
        <v>46054</v>
      </c>
      <c r="E5" s="35">
        <v>1340</v>
      </c>
      <c r="F5" s="84">
        <v>46054</v>
      </c>
      <c r="G5" s="32"/>
      <c r="H5" s="26"/>
      <c r="I5" s="32"/>
      <c r="J5" s="26"/>
      <c r="K5" s="32"/>
      <c r="L5" s="26"/>
      <c r="M5" s="32"/>
      <c r="N5" s="26"/>
      <c r="O5" s="32"/>
      <c r="P5" s="26"/>
      <c r="Q5" s="32"/>
      <c r="R5" s="26"/>
      <c r="S5" s="32"/>
      <c r="T5" s="26"/>
      <c r="U5" s="32"/>
      <c r="V5" s="26"/>
    </row>
    <row r="6" spans="1:22" x14ac:dyDescent="0.15">
      <c r="A6" s="33">
        <f t="shared" si="0"/>
        <v>5896</v>
      </c>
      <c r="B6" s="26" t="s">
        <v>457</v>
      </c>
      <c r="C6" s="34">
        <v>5896</v>
      </c>
      <c r="D6" s="84">
        <v>46056</v>
      </c>
      <c r="E6" s="35"/>
      <c r="F6" s="84"/>
      <c r="G6" s="32"/>
      <c r="H6" s="28"/>
      <c r="I6" s="32"/>
      <c r="J6" s="26"/>
      <c r="K6" s="32"/>
      <c r="L6" s="26"/>
      <c r="M6" s="32"/>
      <c r="N6" s="26"/>
      <c r="O6" s="32"/>
      <c r="P6" s="26"/>
      <c r="Q6" s="32"/>
      <c r="R6" s="26"/>
      <c r="S6" s="32"/>
      <c r="T6" s="26"/>
      <c r="U6" s="32"/>
      <c r="V6" s="26"/>
    </row>
    <row r="7" spans="1:22" x14ac:dyDescent="0.15">
      <c r="A7" s="33">
        <f>C7-E7-G7-I7-K7-M7-O7-Q7-S7-U7</f>
        <v>4900</v>
      </c>
      <c r="B7" s="26" t="s">
        <v>459</v>
      </c>
      <c r="C7" s="34">
        <v>4900</v>
      </c>
      <c r="D7" s="84">
        <v>46057</v>
      </c>
      <c r="E7" s="35"/>
      <c r="F7" s="84"/>
      <c r="G7" s="32"/>
      <c r="H7" s="26"/>
      <c r="I7" s="32"/>
      <c r="J7" s="26"/>
      <c r="K7" s="32"/>
      <c r="L7" s="26"/>
      <c r="M7" s="32"/>
      <c r="N7" s="26"/>
      <c r="O7" s="32"/>
      <c r="P7" s="26"/>
      <c r="Q7" s="32"/>
      <c r="R7" s="26"/>
      <c r="S7" s="32"/>
      <c r="T7" s="26"/>
      <c r="U7" s="32"/>
      <c r="V7" s="26"/>
    </row>
    <row r="8" spans="1:22" s="94" customFormat="1" x14ac:dyDescent="0.15">
      <c r="A8" s="86">
        <f>C8-E8-G8-I8-K8-M8-O8-Q8-S8-U8</f>
        <v>6133</v>
      </c>
      <c r="B8" s="83" t="s">
        <v>459</v>
      </c>
      <c r="C8" s="87">
        <v>6133</v>
      </c>
      <c r="D8" s="84">
        <v>46062</v>
      </c>
      <c r="E8" s="88"/>
      <c r="F8" s="84"/>
      <c r="G8" s="85"/>
      <c r="H8" s="83"/>
      <c r="I8" s="85"/>
      <c r="J8" s="83"/>
      <c r="K8" s="85"/>
      <c r="L8" s="83"/>
      <c r="M8" s="85"/>
      <c r="N8" s="83"/>
      <c r="O8" s="85"/>
      <c r="P8" s="83"/>
      <c r="Q8" s="85"/>
      <c r="R8" s="83"/>
      <c r="S8" s="85"/>
      <c r="T8" s="83"/>
      <c r="U8" s="85"/>
      <c r="V8" s="83"/>
    </row>
    <row r="9" spans="1:22" x14ac:dyDescent="0.15">
      <c r="A9" s="33">
        <f t="shared" si="0"/>
        <v>2882</v>
      </c>
      <c r="B9" s="26" t="s">
        <v>242</v>
      </c>
      <c r="C9" s="34">
        <v>2882</v>
      </c>
      <c r="D9" s="84">
        <v>46057</v>
      </c>
      <c r="E9" s="35"/>
      <c r="F9" s="84"/>
      <c r="G9" s="32"/>
      <c r="H9" s="28"/>
      <c r="I9" s="32"/>
      <c r="J9" s="26"/>
      <c r="K9" s="32"/>
      <c r="L9" s="26"/>
      <c r="M9" s="32"/>
      <c r="N9" s="26"/>
      <c r="O9" s="32"/>
      <c r="P9" s="26"/>
      <c r="Q9" s="32"/>
      <c r="R9" s="26"/>
      <c r="S9" s="32"/>
      <c r="T9" s="26"/>
      <c r="U9" s="32"/>
      <c r="V9" s="26"/>
    </row>
    <row r="10" spans="1:22" x14ac:dyDescent="0.15">
      <c r="A10" s="33">
        <f t="shared" si="0"/>
        <v>905</v>
      </c>
      <c r="B10" s="26" t="s">
        <v>462</v>
      </c>
      <c r="C10" s="34">
        <v>905</v>
      </c>
      <c r="D10" s="84">
        <v>46058</v>
      </c>
      <c r="E10" s="35"/>
      <c r="F10" s="84"/>
      <c r="G10" s="32"/>
      <c r="H10" s="28"/>
      <c r="I10" s="32"/>
      <c r="J10" s="26"/>
      <c r="K10" s="32"/>
      <c r="L10" s="26"/>
      <c r="M10" s="32"/>
      <c r="N10" s="26"/>
      <c r="O10" s="32"/>
      <c r="P10" s="26"/>
      <c r="Q10" s="32"/>
      <c r="R10" s="26"/>
      <c r="S10" s="32"/>
      <c r="T10" s="26"/>
      <c r="U10" s="32"/>
      <c r="V10" s="26"/>
    </row>
    <row r="11" spans="1:22" x14ac:dyDescent="0.15">
      <c r="A11" s="33">
        <f t="shared" si="0"/>
        <v>3808</v>
      </c>
      <c r="B11" s="26" t="s">
        <v>422</v>
      </c>
      <c r="C11" s="34">
        <v>3808</v>
      </c>
      <c r="D11" s="84">
        <v>46058</v>
      </c>
      <c r="E11" s="35"/>
      <c r="F11" s="84"/>
      <c r="G11" s="32"/>
      <c r="H11" s="28"/>
      <c r="I11" s="32"/>
      <c r="J11" s="26"/>
      <c r="K11" s="32"/>
      <c r="L11" s="26"/>
      <c r="M11" s="32"/>
      <c r="N11" s="26"/>
      <c r="O11" s="32"/>
      <c r="P11" s="26"/>
      <c r="Q11" s="32"/>
      <c r="R11" s="26"/>
      <c r="S11" s="32"/>
      <c r="T11" s="26"/>
      <c r="U11" s="32"/>
      <c r="V11" s="26"/>
    </row>
    <row r="12" spans="1:22" x14ac:dyDescent="0.15">
      <c r="A12" s="33">
        <f t="shared" si="0"/>
        <v>1020</v>
      </c>
      <c r="B12" s="26" t="s">
        <v>436</v>
      </c>
      <c r="C12" s="34">
        <v>1020</v>
      </c>
      <c r="D12" s="84">
        <v>46058</v>
      </c>
      <c r="E12" s="88"/>
      <c r="F12" s="84"/>
      <c r="G12" s="32"/>
      <c r="H12" s="26"/>
      <c r="I12" s="32"/>
      <c r="J12" s="26"/>
      <c r="K12" s="32"/>
      <c r="L12" s="26"/>
      <c r="M12" s="32"/>
      <c r="N12" s="26"/>
      <c r="O12" s="32"/>
      <c r="P12" s="26"/>
      <c r="Q12" s="32"/>
      <c r="R12" s="26"/>
      <c r="S12" s="32"/>
      <c r="T12" s="26"/>
      <c r="U12" s="32"/>
      <c r="V12" s="26"/>
    </row>
    <row r="13" spans="1:22" x14ac:dyDescent="0.15">
      <c r="A13" s="33">
        <f t="shared" si="0"/>
        <v>0</v>
      </c>
      <c r="B13" s="26" t="s">
        <v>464</v>
      </c>
      <c r="C13" s="34">
        <v>450</v>
      </c>
      <c r="D13" s="84">
        <v>46060</v>
      </c>
      <c r="E13" s="35">
        <v>450</v>
      </c>
      <c r="F13" s="84">
        <v>46060</v>
      </c>
      <c r="G13" s="32"/>
      <c r="H13" s="28"/>
      <c r="I13" s="32"/>
      <c r="J13" s="28"/>
      <c r="K13" s="32"/>
      <c r="L13" s="26"/>
      <c r="M13" s="32"/>
      <c r="N13" s="26"/>
      <c r="O13" s="32"/>
      <c r="P13" s="26"/>
      <c r="Q13" s="32"/>
      <c r="R13" s="26"/>
      <c r="S13" s="32"/>
      <c r="T13" s="26"/>
      <c r="U13" s="32"/>
      <c r="V13" s="26"/>
    </row>
    <row r="14" spans="1:22" x14ac:dyDescent="0.15">
      <c r="A14" s="33">
        <f t="shared" si="0"/>
        <v>610</v>
      </c>
      <c r="B14" s="26" t="s">
        <v>465</v>
      </c>
      <c r="C14" s="34">
        <v>610</v>
      </c>
      <c r="D14" s="84">
        <v>46060</v>
      </c>
      <c r="E14" s="35"/>
      <c r="F14" s="84"/>
      <c r="G14" s="32"/>
      <c r="H14" s="28"/>
      <c r="I14" s="32"/>
      <c r="J14" s="28"/>
      <c r="K14" s="32"/>
      <c r="L14" s="28"/>
      <c r="M14" s="32"/>
      <c r="N14" s="26"/>
      <c r="O14" s="32"/>
      <c r="P14" s="26"/>
      <c r="Q14" s="32"/>
      <c r="R14" s="26"/>
      <c r="S14" s="32"/>
      <c r="T14" s="26"/>
      <c r="U14" s="32"/>
      <c r="V14" s="26"/>
    </row>
    <row r="15" spans="1:22" x14ac:dyDescent="0.15">
      <c r="A15" s="86">
        <f t="shared" si="0"/>
        <v>1040</v>
      </c>
      <c r="B15" s="26" t="s">
        <v>466</v>
      </c>
      <c r="C15" s="34">
        <v>1390</v>
      </c>
      <c r="D15" s="84">
        <v>46060</v>
      </c>
      <c r="E15" s="35">
        <v>350</v>
      </c>
      <c r="F15" s="84">
        <v>46060</v>
      </c>
      <c r="G15" s="32"/>
      <c r="H15" s="28"/>
      <c r="I15" s="32"/>
      <c r="J15" s="26"/>
      <c r="K15" s="32"/>
      <c r="L15" s="26"/>
      <c r="M15" s="32"/>
      <c r="N15" s="26"/>
      <c r="O15" s="32"/>
      <c r="P15" s="26"/>
      <c r="Q15" s="32"/>
      <c r="R15" s="26"/>
      <c r="S15" s="32"/>
      <c r="T15" s="26"/>
      <c r="U15" s="32"/>
      <c r="V15" s="26"/>
    </row>
    <row r="16" spans="1:22" x14ac:dyDescent="0.15">
      <c r="A16" s="33">
        <f t="shared" si="0"/>
        <v>0</v>
      </c>
      <c r="B16" s="26" t="s">
        <v>484</v>
      </c>
      <c r="C16" s="34">
        <v>1320</v>
      </c>
      <c r="D16" s="84">
        <v>46064</v>
      </c>
      <c r="E16" s="35">
        <v>1320</v>
      </c>
      <c r="F16" s="84">
        <v>46064</v>
      </c>
      <c r="G16" s="32"/>
      <c r="H16" s="26"/>
      <c r="I16" s="32"/>
      <c r="J16" s="26"/>
      <c r="K16" s="32"/>
      <c r="L16" s="26"/>
      <c r="M16" s="32"/>
      <c r="N16" s="26"/>
      <c r="O16" s="32"/>
      <c r="P16" s="26"/>
      <c r="Q16" s="32"/>
      <c r="R16" s="26"/>
      <c r="S16" s="32"/>
      <c r="T16" s="26"/>
      <c r="U16" s="32"/>
      <c r="V16" s="26"/>
    </row>
    <row r="17" spans="1:22" x14ac:dyDescent="0.15">
      <c r="A17" s="33">
        <f t="shared" si="0"/>
        <v>0</v>
      </c>
      <c r="B17" s="26" t="s">
        <v>485</v>
      </c>
      <c r="C17" s="34">
        <v>760</v>
      </c>
      <c r="D17" s="84">
        <v>46064</v>
      </c>
      <c r="E17" s="35">
        <v>760</v>
      </c>
      <c r="F17" s="84">
        <v>46064</v>
      </c>
      <c r="G17" s="32"/>
      <c r="H17" s="28"/>
      <c r="I17" s="32"/>
      <c r="J17" s="26"/>
      <c r="K17" s="32"/>
      <c r="L17" s="26"/>
      <c r="M17" s="32"/>
      <c r="N17" s="26"/>
      <c r="O17" s="32"/>
      <c r="P17" s="26"/>
      <c r="Q17" s="32"/>
      <c r="R17" s="26"/>
      <c r="S17" s="32"/>
      <c r="T17" s="26"/>
      <c r="U17" s="32"/>
      <c r="V17" s="26"/>
    </row>
    <row r="18" spans="1:22" x14ac:dyDescent="0.15">
      <c r="A18" s="33">
        <f t="shared" si="0"/>
        <v>0</v>
      </c>
      <c r="B18" s="26" t="s">
        <v>486</v>
      </c>
      <c r="C18" s="34">
        <v>430</v>
      </c>
      <c r="D18" s="84">
        <v>46064</v>
      </c>
      <c r="E18" s="35">
        <v>430</v>
      </c>
      <c r="F18" s="84">
        <v>46064</v>
      </c>
      <c r="G18" s="32"/>
      <c r="H18" s="26"/>
      <c r="I18" s="32"/>
      <c r="J18" s="26"/>
      <c r="K18" s="32"/>
      <c r="L18" s="26"/>
      <c r="M18" s="32"/>
      <c r="N18" s="26"/>
      <c r="O18" s="32"/>
      <c r="P18" s="26"/>
      <c r="Q18" s="32"/>
      <c r="R18" s="26"/>
      <c r="S18" s="32"/>
      <c r="T18" s="26"/>
      <c r="U18" s="32"/>
      <c r="V18" s="26"/>
    </row>
    <row r="19" spans="1:22" x14ac:dyDescent="0.15">
      <c r="A19" s="33">
        <f t="shared" si="0"/>
        <v>5552</v>
      </c>
      <c r="B19" s="26" t="s">
        <v>488</v>
      </c>
      <c r="C19" s="34">
        <v>5552</v>
      </c>
      <c r="D19" s="84">
        <v>46064</v>
      </c>
      <c r="E19" s="35"/>
      <c r="F19" s="84"/>
      <c r="G19" s="32"/>
      <c r="H19" s="26"/>
      <c r="I19" s="32"/>
      <c r="J19" s="26"/>
      <c r="K19" s="32"/>
      <c r="L19" s="26"/>
      <c r="M19" s="32"/>
      <c r="N19" s="26"/>
      <c r="O19" s="32"/>
      <c r="P19" s="26"/>
      <c r="Q19" s="32"/>
      <c r="R19" s="26"/>
      <c r="S19" s="32"/>
      <c r="T19" s="26"/>
      <c r="U19" s="32"/>
      <c r="V19" s="26"/>
    </row>
    <row r="20" spans="1:22" s="94" customFormat="1" x14ac:dyDescent="0.15">
      <c r="A20" s="86">
        <f t="shared" si="0"/>
        <v>0</v>
      </c>
      <c r="B20" s="83" t="s">
        <v>489</v>
      </c>
      <c r="C20" s="87">
        <v>4080</v>
      </c>
      <c r="D20" s="84">
        <v>46065</v>
      </c>
      <c r="E20" s="88">
        <v>4080</v>
      </c>
      <c r="F20" s="84">
        <v>46065</v>
      </c>
      <c r="G20" s="85"/>
      <c r="H20" s="83"/>
      <c r="I20" s="85"/>
      <c r="J20" s="83"/>
      <c r="K20" s="85"/>
      <c r="L20" s="83"/>
      <c r="M20" s="85"/>
      <c r="N20" s="83"/>
      <c r="O20" s="85"/>
      <c r="P20" s="83"/>
      <c r="Q20" s="85"/>
      <c r="R20" s="83"/>
      <c r="S20" s="85"/>
      <c r="T20" s="83"/>
      <c r="U20" s="85"/>
      <c r="V20" s="83"/>
    </row>
    <row r="21" spans="1:22" x14ac:dyDescent="0.15">
      <c r="A21" s="33">
        <f t="shared" si="0"/>
        <v>0</v>
      </c>
      <c r="B21" s="83" t="s">
        <v>490</v>
      </c>
      <c r="C21" s="34">
        <v>1050</v>
      </c>
      <c r="D21" s="84">
        <v>46065</v>
      </c>
      <c r="E21" s="35">
        <v>1050</v>
      </c>
      <c r="F21" s="84">
        <v>46065</v>
      </c>
      <c r="G21" s="32"/>
      <c r="H21" s="26"/>
      <c r="I21" s="32"/>
      <c r="J21" s="26"/>
      <c r="K21" s="32"/>
      <c r="L21" s="26"/>
      <c r="M21" s="32"/>
      <c r="N21" s="26"/>
      <c r="O21" s="32"/>
      <c r="P21" s="26"/>
      <c r="Q21" s="32"/>
      <c r="R21" s="26"/>
      <c r="S21" s="32"/>
      <c r="T21" s="26"/>
      <c r="U21" s="32"/>
      <c r="V21" s="26"/>
    </row>
    <row r="22" spans="1:22" x14ac:dyDescent="0.15">
      <c r="A22" s="33">
        <f t="shared" si="0"/>
        <v>0</v>
      </c>
      <c r="B22" s="83" t="s">
        <v>492</v>
      </c>
      <c r="C22" s="34">
        <v>2040</v>
      </c>
      <c r="D22" s="84">
        <v>46065</v>
      </c>
      <c r="E22" s="35">
        <v>2040</v>
      </c>
      <c r="F22" s="84">
        <v>46065</v>
      </c>
      <c r="G22" s="32"/>
      <c r="H22" s="26"/>
      <c r="I22" s="32"/>
      <c r="J22" s="26"/>
      <c r="K22" s="32"/>
      <c r="L22" s="26"/>
      <c r="M22" s="32"/>
      <c r="N22" s="26"/>
      <c r="O22" s="32"/>
      <c r="P22" s="26"/>
      <c r="Q22" s="32"/>
      <c r="R22" s="26"/>
      <c r="S22" s="32"/>
      <c r="T22" s="26"/>
      <c r="U22" s="32"/>
      <c r="V22" s="26"/>
    </row>
    <row r="23" spans="1:22" x14ac:dyDescent="0.15">
      <c r="A23" s="33">
        <f t="shared" si="0"/>
        <v>0</v>
      </c>
      <c r="B23" s="83" t="s">
        <v>489</v>
      </c>
      <c r="C23" s="34">
        <v>1555</v>
      </c>
      <c r="D23" s="84">
        <v>46065</v>
      </c>
      <c r="E23" s="35">
        <v>1555</v>
      </c>
      <c r="F23" s="84">
        <v>46065</v>
      </c>
      <c r="G23" s="32"/>
      <c r="H23" s="26"/>
      <c r="I23" s="32"/>
      <c r="J23" s="26"/>
      <c r="K23" s="32"/>
      <c r="L23" s="26"/>
      <c r="M23" s="32"/>
      <c r="N23" s="26"/>
      <c r="O23" s="32"/>
      <c r="P23" s="26"/>
      <c r="Q23" s="32"/>
      <c r="R23" s="26"/>
      <c r="S23" s="32"/>
      <c r="T23" s="26"/>
      <c r="U23" s="32"/>
      <c r="V23" s="26"/>
    </row>
    <row r="24" spans="1:22" x14ac:dyDescent="0.15">
      <c r="A24" s="33">
        <f t="shared" si="0"/>
        <v>0</v>
      </c>
      <c r="B24" s="83" t="s">
        <v>493</v>
      </c>
      <c r="C24" s="34">
        <v>4860</v>
      </c>
      <c r="D24" s="84">
        <v>46065</v>
      </c>
      <c r="E24" s="35">
        <v>4860</v>
      </c>
      <c r="F24" s="84">
        <v>46065</v>
      </c>
      <c r="G24" s="32"/>
      <c r="H24" s="26"/>
      <c r="I24" s="32"/>
      <c r="J24" s="26"/>
      <c r="K24" s="32"/>
      <c r="L24" s="26"/>
      <c r="M24" s="32"/>
      <c r="N24" s="26"/>
      <c r="O24" s="32"/>
      <c r="P24" s="26"/>
      <c r="Q24" s="32"/>
      <c r="R24" s="26"/>
      <c r="S24" s="32"/>
      <c r="T24" s="26"/>
      <c r="U24" s="32"/>
      <c r="V24" s="26"/>
    </row>
    <row r="25" spans="1:22" x14ac:dyDescent="0.15">
      <c r="A25" s="33">
        <f>C25-E25-G25-I25-K25-M25-O25-Q25-S25-U25</f>
        <v>1000</v>
      </c>
      <c r="B25" s="83" t="s">
        <v>490</v>
      </c>
      <c r="C25" s="34">
        <v>2110</v>
      </c>
      <c r="D25" s="84">
        <v>46065</v>
      </c>
      <c r="E25" s="35">
        <v>1110</v>
      </c>
      <c r="F25" s="84">
        <v>46065</v>
      </c>
      <c r="G25" s="32"/>
      <c r="H25" s="26"/>
      <c r="I25" s="32"/>
      <c r="J25" s="26"/>
      <c r="K25" s="32"/>
      <c r="L25" s="26"/>
      <c r="M25" s="32"/>
      <c r="N25" s="26"/>
      <c r="O25" s="32"/>
      <c r="P25" s="26"/>
      <c r="Q25" s="32"/>
      <c r="R25" s="26"/>
      <c r="S25" s="32"/>
      <c r="T25" s="26"/>
      <c r="U25" s="32"/>
      <c r="V25" s="26"/>
    </row>
    <row r="26" spans="1:22" x14ac:dyDescent="0.15">
      <c r="A26" s="33">
        <f t="shared" ref="A26" si="1">C26-E26-G26-I26-K26-M26-O26-Q26-S26-U26</f>
        <v>370</v>
      </c>
      <c r="B26" s="83" t="s">
        <v>491</v>
      </c>
      <c r="C26" s="34">
        <v>370</v>
      </c>
      <c r="D26" s="84">
        <v>46065</v>
      </c>
      <c r="E26" s="35"/>
      <c r="F26" s="84"/>
      <c r="G26" s="32"/>
      <c r="H26" s="28"/>
      <c r="I26" s="32"/>
      <c r="J26" s="28"/>
      <c r="K26" s="32"/>
      <c r="L26" s="26"/>
      <c r="M26" s="32"/>
      <c r="N26" s="26"/>
      <c r="O26" s="32"/>
      <c r="P26" s="26"/>
      <c r="Q26" s="32"/>
      <c r="R26" s="26"/>
      <c r="S26" s="32"/>
      <c r="T26" s="26"/>
      <c r="U26" s="32"/>
      <c r="V26" s="26"/>
    </row>
    <row r="27" spans="1:22" x14ac:dyDescent="0.15">
      <c r="A27" s="33">
        <f t="shared" ref="A27:A31" si="2">C27-E27-G27-I27-K27-M27-O27-Q27-S27-U27</f>
        <v>0</v>
      </c>
      <c r="B27" s="26" t="s">
        <v>497</v>
      </c>
      <c r="C27" s="34">
        <v>365</v>
      </c>
      <c r="D27" s="84">
        <v>46066</v>
      </c>
      <c r="E27" s="88">
        <v>365</v>
      </c>
      <c r="F27" s="84">
        <v>46066</v>
      </c>
      <c r="G27" s="32"/>
      <c r="H27" s="26"/>
      <c r="I27" s="32"/>
      <c r="J27" s="26"/>
      <c r="K27" s="32"/>
      <c r="L27" s="26"/>
      <c r="M27" s="32"/>
      <c r="N27" s="26"/>
      <c r="O27" s="32"/>
      <c r="P27" s="26"/>
      <c r="Q27" s="32"/>
      <c r="R27" s="26"/>
      <c r="S27" s="32"/>
      <c r="T27" s="26"/>
      <c r="U27" s="32"/>
      <c r="V27" s="26"/>
    </row>
    <row r="28" spans="1:22" s="94" customFormat="1" x14ac:dyDescent="0.15">
      <c r="A28" s="86">
        <f t="shared" si="2"/>
        <v>0</v>
      </c>
      <c r="B28" s="83" t="s">
        <v>498</v>
      </c>
      <c r="C28" s="87">
        <v>16230</v>
      </c>
      <c r="D28" s="84">
        <v>46066</v>
      </c>
      <c r="E28" s="88">
        <v>16230</v>
      </c>
      <c r="F28" s="84">
        <v>46066</v>
      </c>
      <c r="G28" s="85"/>
      <c r="H28" s="83"/>
      <c r="I28" s="85"/>
      <c r="J28" s="83"/>
      <c r="K28" s="85"/>
      <c r="L28" s="83"/>
      <c r="M28" s="85"/>
      <c r="N28" s="83"/>
      <c r="O28" s="85"/>
      <c r="P28" s="83"/>
      <c r="Q28" s="85"/>
      <c r="R28" s="83"/>
      <c r="S28" s="85"/>
      <c r="T28" s="83"/>
      <c r="U28" s="85"/>
      <c r="V28" s="83"/>
    </row>
    <row r="29" spans="1:22" s="94" customFormat="1" x14ac:dyDescent="0.15">
      <c r="A29" s="86">
        <f t="shared" si="2"/>
        <v>4200</v>
      </c>
      <c r="B29" s="83" t="s">
        <v>529</v>
      </c>
      <c r="C29" s="87">
        <v>4200</v>
      </c>
      <c r="D29" s="84">
        <v>46067</v>
      </c>
      <c r="E29" s="88"/>
      <c r="F29" s="84"/>
      <c r="G29" s="85"/>
      <c r="H29" s="83"/>
      <c r="I29" s="85"/>
      <c r="J29" s="83"/>
      <c r="K29" s="85"/>
      <c r="L29" s="83"/>
      <c r="M29" s="85"/>
      <c r="N29" s="83"/>
      <c r="O29" s="85"/>
      <c r="P29" s="83"/>
      <c r="Q29" s="85"/>
      <c r="R29" s="83"/>
      <c r="S29" s="85"/>
      <c r="T29" s="83"/>
      <c r="U29" s="85"/>
      <c r="V29" s="83"/>
    </row>
    <row r="30" spans="1:22" s="94" customFormat="1" x14ac:dyDescent="0.15">
      <c r="A30" s="86">
        <f t="shared" si="2"/>
        <v>17350</v>
      </c>
      <c r="B30" s="83" t="s">
        <v>530</v>
      </c>
      <c r="C30" s="87">
        <v>17350</v>
      </c>
      <c r="D30" s="84">
        <v>46067</v>
      </c>
      <c r="E30" s="88"/>
      <c r="F30" s="84"/>
      <c r="G30" s="85"/>
      <c r="H30" s="83"/>
      <c r="I30" s="85"/>
      <c r="J30" s="83"/>
      <c r="K30" s="85"/>
      <c r="L30" s="83"/>
      <c r="M30" s="85"/>
      <c r="N30" s="83"/>
      <c r="O30" s="85"/>
      <c r="P30" s="83"/>
      <c r="Q30" s="85"/>
      <c r="R30" s="83"/>
      <c r="S30" s="85"/>
      <c r="T30" s="83"/>
      <c r="U30" s="85"/>
      <c r="V30" s="83"/>
    </row>
    <row r="31" spans="1:22" s="94" customFormat="1" x14ac:dyDescent="0.15">
      <c r="A31" s="86">
        <f t="shared" si="2"/>
        <v>19500</v>
      </c>
      <c r="B31" s="83" t="s">
        <v>501</v>
      </c>
      <c r="C31" s="87">
        <v>19500</v>
      </c>
      <c r="D31" s="84">
        <v>46067</v>
      </c>
      <c r="E31" s="88"/>
      <c r="F31" s="84"/>
      <c r="G31" s="85"/>
      <c r="H31" s="83"/>
      <c r="I31" s="85"/>
      <c r="J31" s="83"/>
      <c r="K31" s="85"/>
      <c r="L31" s="83"/>
      <c r="M31" s="85"/>
      <c r="N31" s="83"/>
      <c r="O31" s="85"/>
      <c r="P31" s="83"/>
      <c r="Q31" s="85"/>
      <c r="R31" s="83"/>
      <c r="S31" s="85"/>
      <c r="T31" s="83"/>
      <c r="U31" s="85"/>
      <c r="V31" s="83"/>
    </row>
    <row r="32" spans="1:22" x14ac:dyDescent="0.15">
      <c r="A32" s="33">
        <f>C32-E32-G32-I32-K32-M32-O32-Q32-S32-U32</f>
        <v>26309</v>
      </c>
      <c r="B32" s="83" t="s">
        <v>501</v>
      </c>
      <c r="C32" s="87">
        <v>26309</v>
      </c>
      <c r="D32" s="84">
        <v>46067</v>
      </c>
      <c r="E32" s="35"/>
      <c r="F32" s="84"/>
      <c r="G32" s="32"/>
      <c r="H32" s="26"/>
      <c r="I32" s="32"/>
      <c r="J32" s="26"/>
      <c r="K32" s="32"/>
      <c r="L32" s="26"/>
      <c r="M32" s="32"/>
      <c r="N32" s="26"/>
      <c r="O32" s="32"/>
      <c r="P32" s="26"/>
      <c r="Q32" s="32"/>
      <c r="R32" s="26"/>
      <c r="S32" s="32"/>
      <c r="T32" s="26"/>
      <c r="U32" s="32"/>
      <c r="V32" s="26"/>
    </row>
    <row r="33" spans="1:22" x14ac:dyDescent="0.15">
      <c r="A33" s="86">
        <f>C33-E33-G33-I33-K33-M33-O33-Q33-S33-U33</f>
        <v>0</v>
      </c>
      <c r="B33" s="83" t="s">
        <v>502</v>
      </c>
      <c r="C33" s="87">
        <v>1930</v>
      </c>
      <c r="D33" s="84">
        <v>46068</v>
      </c>
      <c r="E33" s="88">
        <v>1930</v>
      </c>
      <c r="F33" s="84">
        <v>46068</v>
      </c>
      <c r="G33" s="85"/>
      <c r="H33" s="83"/>
      <c r="I33" s="85"/>
      <c r="J33" s="83"/>
      <c r="K33" s="85"/>
      <c r="L33" s="83"/>
      <c r="M33" s="85"/>
      <c r="N33" s="83"/>
      <c r="O33" s="85"/>
      <c r="P33" s="83"/>
      <c r="Q33" s="85"/>
      <c r="R33" s="83"/>
      <c r="S33" s="85"/>
      <c r="T33" s="83"/>
      <c r="U33" s="85"/>
      <c r="V33" s="83"/>
    </row>
    <row r="34" spans="1:22" x14ac:dyDescent="0.15">
      <c r="A34" s="86">
        <f t="shared" ref="A34:A79" si="3">C34-E34-G34-I34-K34-M34-O34-Q34-S34-U34</f>
        <v>0</v>
      </c>
      <c r="B34" s="83" t="s">
        <v>503</v>
      </c>
      <c r="C34" s="87">
        <v>765</v>
      </c>
      <c r="D34" s="84">
        <v>46068</v>
      </c>
      <c r="E34" s="88">
        <v>765</v>
      </c>
      <c r="F34" s="84">
        <v>46068</v>
      </c>
      <c r="G34" s="85"/>
      <c r="H34" s="83"/>
      <c r="I34" s="85"/>
      <c r="J34" s="83"/>
      <c r="K34" s="85"/>
      <c r="L34" s="83"/>
      <c r="M34" s="85"/>
      <c r="N34" s="83"/>
      <c r="O34" s="85"/>
      <c r="P34" s="83"/>
      <c r="Q34" s="85"/>
      <c r="R34" s="83"/>
      <c r="S34" s="85"/>
      <c r="T34" s="83"/>
      <c r="U34" s="85"/>
      <c r="V34" s="83"/>
    </row>
    <row r="35" spans="1:22" x14ac:dyDescent="0.15">
      <c r="A35" s="86">
        <f t="shared" si="3"/>
        <v>0</v>
      </c>
      <c r="B35" s="83" t="s">
        <v>504</v>
      </c>
      <c r="C35" s="87">
        <v>350</v>
      </c>
      <c r="D35" s="84">
        <v>46068</v>
      </c>
      <c r="E35" s="88">
        <v>350</v>
      </c>
      <c r="F35" s="84">
        <v>46068</v>
      </c>
      <c r="G35" s="85"/>
      <c r="H35" s="83"/>
      <c r="I35" s="85"/>
      <c r="J35" s="83"/>
      <c r="K35" s="85"/>
      <c r="L35" s="83"/>
      <c r="M35" s="85"/>
      <c r="N35" s="83"/>
      <c r="O35" s="85"/>
      <c r="P35" s="83"/>
      <c r="Q35" s="85"/>
      <c r="R35" s="83"/>
      <c r="S35" s="85"/>
      <c r="T35" s="83"/>
      <c r="U35" s="85"/>
      <c r="V35" s="83"/>
    </row>
    <row r="36" spans="1:22" x14ac:dyDescent="0.15">
      <c r="A36" s="86">
        <f t="shared" si="3"/>
        <v>0</v>
      </c>
      <c r="B36" s="83" t="s">
        <v>505</v>
      </c>
      <c r="C36" s="87">
        <v>1845</v>
      </c>
      <c r="D36" s="84">
        <v>46068</v>
      </c>
      <c r="E36" s="88">
        <v>1845</v>
      </c>
      <c r="F36" s="84">
        <v>46068</v>
      </c>
      <c r="G36" s="85"/>
      <c r="H36" s="83"/>
      <c r="I36" s="85"/>
      <c r="J36" s="83"/>
      <c r="K36" s="85"/>
      <c r="L36" s="83"/>
      <c r="M36" s="85"/>
      <c r="N36" s="83"/>
      <c r="O36" s="85"/>
      <c r="P36" s="83"/>
      <c r="Q36" s="85"/>
      <c r="R36" s="83"/>
      <c r="S36" s="85"/>
      <c r="T36" s="83"/>
      <c r="U36" s="85"/>
      <c r="V36" s="83"/>
    </row>
    <row r="37" spans="1:22" x14ac:dyDescent="0.15">
      <c r="A37" s="86">
        <f t="shared" si="3"/>
        <v>0</v>
      </c>
      <c r="B37" s="83" t="s">
        <v>506</v>
      </c>
      <c r="C37" s="87">
        <v>770</v>
      </c>
      <c r="D37" s="84">
        <v>46068</v>
      </c>
      <c r="E37" s="88">
        <v>770</v>
      </c>
      <c r="F37" s="84">
        <v>46068</v>
      </c>
      <c r="G37" s="85"/>
      <c r="H37" s="83"/>
      <c r="I37" s="85"/>
      <c r="J37" s="83"/>
      <c r="K37" s="85"/>
      <c r="L37" s="83"/>
      <c r="M37" s="85"/>
      <c r="N37" s="83"/>
      <c r="O37" s="85"/>
      <c r="P37" s="83"/>
      <c r="Q37" s="85"/>
      <c r="R37" s="83"/>
      <c r="S37" s="85"/>
      <c r="T37" s="83"/>
      <c r="U37" s="85"/>
      <c r="V37" s="83"/>
    </row>
    <row r="38" spans="1:22" x14ac:dyDescent="0.15">
      <c r="A38" s="86">
        <f t="shared" si="3"/>
        <v>0</v>
      </c>
      <c r="B38" s="83" t="s">
        <v>507</v>
      </c>
      <c r="C38" s="34">
        <v>7500</v>
      </c>
      <c r="D38" s="84">
        <v>46068</v>
      </c>
      <c r="E38" s="88">
        <v>7500</v>
      </c>
      <c r="F38" s="84">
        <v>46068</v>
      </c>
      <c r="G38" s="32"/>
      <c r="H38" s="26"/>
      <c r="I38" s="32"/>
      <c r="J38" s="26"/>
      <c r="K38" s="32"/>
      <c r="L38" s="26"/>
      <c r="M38" s="32"/>
      <c r="N38" s="26"/>
      <c r="O38" s="32"/>
      <c r="P38" s="26"/>
      <c r="Q38" s="32"/>
      <c r="R38" s="26"/>
      <c r="S38" s="32"/>
      <c r="T38" s="26"/>
      <c r="U38" s="32"/>
      <c r="V38" s="26"/>
    </row>
    <row r="39" spans="1:22" x14ac:dyDescent="0.15">
      <c r="A39" s="86">
        <f t="shared" si="3"/>
        <v>4332</v>
      </c>
      <c r="B39" s="83" t="s">
        <v>508</v>
      </c>
      <c r="C39" s="34">
        <v>4332</v>
      </c>
      <c r="D39" s="84">
        <v>46068</v>
      </c>
      <c r="E39" s="88"/>
      <c r="F39" s="84"/>
      <c r="G39" s="32"/>
      <c r="H39" s="26"/>
      <c r="I39" s="32"/>
      <c r="J39" s="26"/>
      <c r="K39" s="32"/>
      <c r="L39" s="26"/>
      <c r="M39" s="32"/>
      <c r="N39" s="26"/>
      <c r="O39" s="32"/>
      <c r="P39" s="26"/>
      <c r="Q39" s="32"/>
      <c r="R39" s="26"/>
      <c r="S39" s="32"/>
      <c r="T39" s="26"/>
      <c r="U39" s="32"/>
      <c r="V39" s="26"/>
    </row>
    <row r="40" spans="1:22" x14ac:dyDescent="0.15">
      <c r="A40" s="86">
        <f t="shared" si="3"/>
        <v>8480</v>
      </c>
      <c r="B40" s="83" t="s">
        <v>545</v>
      </c>
      <c r="C40" s="34">
        <v>8480</v>
      </c>
      <c r="D40" s="84">
        <v>46071</v>
      </c>
      <c r="E40" s="88"/>
      <c r="F40" s="84"/>
      <c r="G40" s="32"/>
      <c r="H40" s="26"/>
      <c r="I40" s="32"/>
      <c r="J40" s="26"/>
      <c r="K40" s="32"/>
      <c r="L40" s="26"/>
      <c r="M40" s="32"/>
      <c r="N40" s="26"/>
      <c r="O40" s="32"/>
      <c r="P40" s="26"/>
      <c r="Q40" s="32"/>
      <c r="R40" s="26"/>
      <c r="S40" s="32"/>
      <c r="T40" s="26"/>
      <c r="U40" s="32"/>
      <c r="V40" s="26"/>
    </row>
    <row r="41" spans="1:22" x14ac:dyDescent="0.15">
      <c r="A41" s="86">
        <f t="shared" si="3"/>
        <v>9590</v>
      </c>
      <c r="B41" s="83" t="s">
        <v>546</v>
      </c>
      <c r="C41" s="34">
        <v>9590</v>
      </c>
      <c r="D41" s="84">
        <v>46071</v>
      </c>
      <c r="E41" s="88"/>
      <c r="F41" s="84"/>
      <c r="G41" s="32"/>
      <c r="H41" s="26"/>
      <c r="I41" s="32"/>
      <c r="J41" s="26"/>
      <c r="K41" s="32"/>
      <c r="L41" s="26"/>
      <c r="M41" s="32"/>
      <c r="N41" s="26"/>
      <c r="O41" s="32"/>
      <c r="P41" s="26"/>
      <c r="Q41" s="32"/>
      <c r="R41" s="26"/>
      <c r="S41" s="32"/>
      <c r="T41" s="26"/>
      <c r="U41" s="32"/>
      <c r="V41" s="26"/>
    </row>
    <row r="42" spans="1:22" x14ac:dyDescent="0.15">
      <c r="A42" s="86">
        <f t="shared" si="3"/>
        <v>700</v>
      </c>
      <c r="B42" s="83" t="s">
        <v>169</v>
      </c>
      <c r="C42" s="34">
        <v>900</v>
      </c>
      <c r="D42" s="84">
        <v>46071</v>
      </c>
      <c r="E42" s="88">
        <v>200</v>
      </c>
      <c r="F42" s="84">
        <v>46071</v>
      </c>
      <c r="G42" s="32"/>
      <c r="H42" s="26"/>
      <c r="I42" s="32"/>
      <c r="J42" s="26"/>
      <c r="K42" s="32"/>
      <c r="L42" s="26"/>
      <c r="M42" s="32"/>
      <c r="N42" s="26"/>
      <c r="O42" s="32"/>
      <c r="P42" s="26"/>
      <c r="Q42" s="32"/>
      <c r="R42" s="26"/>
      <c r="S42" s="32"/>
      <c r="T42" s="26"/>
      <c r="U42" s="32"/>
      <c r="V42" s="26"/>
    </row>
    <row r="43" spans="1:22" x14ac:dyDescent="0.15">
      <c r="A43" s="86">
        <f t="shared" si="3"/>
        <v>1265</v>
      </c>
      <c r="B43" s="83" t="s">
        <v>547</v>
      </c>
      <c r="C43" s="34">
        <v>1265</v>
      </c>
      <c r="D43" s="84">
        <v>46071</v>
      </c>
      <c r="E43" s="88"/>
      <c r="F43" s="84"/>
      <c r="G43" s="32"/>
      <c r="H43" s="26"/>
      <c r="I43" s="32"/>
      <c r="J43" s="26"/>
      <c r="K43" s="32"/>
      <c r="L43" s="26"/>
      <c r="M43" s="32"/>
      <c r="N43" s="26"/>
      <c r="O43" s="32"/>
      <c r="P43" s="26"/>
      <c r="Q43" s="32"/>
      <c r="R43" s="26"/>
      <c r="S43" s="32"/>
      <c r="T43" s="26"/>
      <c r="U43" s="32"/>
      <c r="V43" s="26"/>
    </row>
    <row r="44" spans="1:22" x14ac:dyDescent="0.15">
      <c r="A44" s="86">
        <f t="shared" si="3"/>
        <v>370</v>
      </c>
      <c r="B44" s="83" t="s">
        <v>436</v>
      </c>
      <c r="C44" s="34">
        <v>370</v>
      </c>
      <c r="D44" s="84">
        <v>46071</v>
      </c>
      <c r="E44" s="88"/>
      <c r="F44" s="84"/>
      <c r="G44" s="32"/>
      <c r="H44" s="26"/>
      <c r="I44" s="32"/>
      <c r="J44" s="26"/>
      <c r="K44" s="32"/>
      <c r="L44" s="26"/>
      <c r="M44" s="32"/>
      <c r="N44" s="26"/>
      <c r="O44" s="32"/>
      <c r="P44" s="26"/>
      <c r="Q44" s="32"/>
      <c r="R44" s="26"/>
      <c r="S44" s="32"/>
      <c r="T44" s="26"/>
      <c r="U44" s="32"/>
      <c r="V44" s="26"/>
    </row>
    <row r="45" spans="1:22" x14ac:dyDescent="0.15">
      <c r="A45" s="86">
        <f t="shared" si="3"/>
        <v>2457</v>
      </c>
      <c r="B45" s="83" t="s">
        <v>212</v>
      </c>
      <c r="C45" s="34">
        <v>2457</v>
      </c>
      <c r="D45" s="84">
        <v>46072</v>
      </c>
      <c r="E45" s="88"/>
      <c r="F45" s="84"/>
      <c r="G45" s="32"/>
      <c r="H45" s="26"/>
      <c r="I45" s="32"/>
      <c r="J45" s="26"/>
      <c r="K45" s="32"/>
      <c r="L45" s="26"/>
      <c r="M45" s="32"/>
      <c r="N45" s="26"/>
      <c r="O45" s="32"/>
      <c r="P45" s="26"/>
      <c r="Q45" s="32"/>
      <c r="R45" s="26"/>
      <c r="S45" s="32"/>
      <c r="T45" s="26"/>
      <c r="U45" s="32"/>
      <c r="V45" s="26"/>
    </row>
    <row r="46" spans="1:22" x14ac:dyDescent="0.15">
      <c r="A46" s="86">
        <f t="shared" si="3"/>
        <v>1020</v>
      </c>
      <c r="B46" s="83" t="s">
        <v>550</v>
      </c>
      <c r="C46" s="34">
        <v>1020</v>
      </c>
      <c r="D46" s="84">
        <v>46072</v>
      </c>
      <c r="E46" s="88"/>
      <c r="F46" s="84"/>
      <c r="G46" s="32"/>
      <c r="H46" s="26"/>
      <c r="I46" s="32"/>
      <c r="J46" s="26"/>
      <c r="K46" s="32"/>
      <c r="L46" s="26"/>
      <c r="M46" s="32"/>
      <c r="N46" s="26"/>
      <c r="O46" s="32"/>
      <c r="P46" s="26"/>
      <c r="Q46" s="32"/>
      <c r="R46" s="26"/>
      <c r="S46" s="32"/>
      <c r="T46" s="26"/>
      <c r="U46" s="32"/>
      <c r="V46" s="26"/>
    </row>
    <row r="47" spans="1:22" x14ac:dyDescent="0.15">
      <c r="A47" s="86">
        <f t="shared" si="3"/>
        <v>185</v>
      </c>
      <c r="B47" s="83" t="s">
        <v>462</v>
      </c>
      <c r="C47" s="34">
        <v>185</v>
      </c>
      <c r="D47" s="84">
        <v>46074</v>
      </c>
      <c r="E47" s="88"/>
      <c r="F47" s="84"/>
      <c r="G47" s="32"/>
      <c r="H47" s="26"/>
      <c r="I47" s="32"/>
      <c r="J47" s="26"/>
      <c r="K47" s="32"/>
      <c r="L47" s="26"/>
      <c r="M47" s="32"/>
      <c r="N47" s="26"/>
      <c r="O47" s="32"/>
      <c r="P47" s="26"/>
      <c r="Q47" s="32"/>
      <c r="R47" s="26"/>
      <c r="S47" s="32"/>
      <c r="T47" s="26"/>
      <c r="U47" s="32"/>
      <c r="V47" s="26"/>
    </row>
    <row r="48" spans="1:22" x14ac:dyDescent="0.15">
      <c r="A48" s="86">
        <f t="shared" si="3"/>
        <v>540</v>
      </c>
      <c r="B48" s="83" t="s">
        <v>259</v>
      </c>
      <c r="C48" s="34">
        <v>890</v>
      </c>
      <c r="D48" s="84">
        <v>46074</v>
      </c>
      <c r="E48" s="88">
        <v>350</v>
      </c>
      <c r="F48" s="84"/>
      <c r="G48" s="32"/>
      <c r="H48" s="26"/>
      <c r="I48" s="32"/>
      <c r="J48" s="26"/>
      <c r="K48" s="32"/>
      <c r="L48" s="26"/>
      <c r="M48" s="32"/>
      <c r="N48" s="26"/>
      <c r="O48" s="32"/>
      <c r="P48" s="26"/>
      <c r="Q48" s="32"/>
      <c r="R48" s="26"/>
      <c r="S48" s="32"/>
      <c r="T48" s="26"/>
      <c r="U48" s="32"/>
      <c r="V48" s="26"/>
    </row>
    <row r="49" spans="1:22" x14ac:dyDescent="0.15">
      <c r="A49" s="86">
        <f t="shared" si="3"/>
        <v>410</v>
      </c>
      <c r="B49" s="83" t="s">
        <v>466</v>
      </c>
      <c r="C49" s="34">
        <v>410</v>
      </c>
      <c r="D49" s="84">
        <v>46076</v>
      </c>
      <c r="E49" s="88"/>
      <c r="F49" s="84"/>
      <c r="G49" s="32"/>
      <c r="H49" s="26"/>
      <c r="I49" s="32"/>
      <c r="J49" s="26"/>
      <c r="K49" s="32"/>
      <c r="L49" s="26"/>
      <c r="M49" s="32"/>
      <c r="N49" s="26"/>
      <c r="O49" s="32"/>
      <c r="P49" s="26"/>
      <c r="Q49" s="32"/>
      <c r="R49" s="26"/>
      <c r="S49" s="32"/>
      <c r="T49" s="26"/>
      <c r="U49" s="32"/>
      <c r="V49" s="26"/>
    </row>
    <row r="50" spans="1:22" x14ac:dyDescent="0.15">
      <c r="A50" s="86">
        <f t="shared" si="3"/>
        <v>0</v>
      </c>
      <c r="B50" s="83" t="s">
        <v>464</v>
      </c>
      <c r="C50" s="34">
        <v>555</v>
      </c>
      <c r="D50" s="84">
        <v>46076</v>
      </c>
      <c r="E50" s="35">
        <v>555</v>
      </c>
      <c r="F50" s="84">
        <v>46076</v>
      </c>
      <c r="G50" s="32"/>
      <c r="H50" s="26"/>
      <c r="I50" s="32"/>
      <c r="J50" s="26"/>
      <c r="K50" s="32"/>
      <c r="L50" s="26"/>
      <c r="M50" s="32"/>
      <c r="N50" s="26"/>
      <c r="O50" s="32"/>
      <c r="P50" s="26"/>
      <c r="Q50" s="32"/>
      <c r="R50" s="26"/>
      <c r="S50" s="32"/>
      <c r="T50" s="26"/>
      <c r="U50" s="32"/>
      <c r="V50" s="26"/>
    </row>
    <row r="51" spans="1:22" x14ac:dyDescent="0.15">
      <c r="A51" s="86">
        <f t="shared" si="3"/>
        <v>0</v>
      </c>
      <c r="B51" s="83" t="s">
        <v>559</v>
      </c>
      <c r="C51" s="34">
        <v>450</v>
      </c>
      <c r="D51" s="84">
        <v>46076</v>
      </c>
      <c r="E51" s="35">
        <v>450</v>
      </c>
      <c r="F51" s="84">
        <v>46076</v>
      </c>
      <c r="G51" s="32"/>
      <c r="H51" s="26"/>
      <c r="I51" s="32"/>
      <c r="J51" s="26"/>
      <c r="K51" s="32"/>
      <c r="L51" s="26"/>
      <c r="M51" s="32"/>
      <c r="N51" s="26"/>
      <c r="O51" s="32"/>
      <c r="P51" s="26"/>
      <c r="Q51" s="32"/>
      <c r="R51" s="26"/>
      <c r="S51" s="32"/>
      <c r="T51" s="26"/>
      <c r="U51" s="32"/>
      <c r="V51" s="26"/>
    </row>
    <row r="52" spans="1:22" x14ac:dyDescent="0.15">
      <c r="A52" s="86">
        <f t="shared" si="3"/>
        <v>0</v>
      </c>
      <c r="B52" s="83" t="s">
        <v>560</v>
      </c>
      <c r="C52" s="34">
        <v>1590</v>
      </c>
      <c r="D52" s="84">
        <v>46076</v>
      </c>
      <c r="E52" s="35">
        <v>1590</v>
      </c>
      <c r="F52" s="84">
        <v>46076</v>
      </c>
      <c r="G52" s="32"/>
      <c r="H52" s="26"/>
      <c r="I52" s="32"/>
      <c r="J52" s="26"/>
      <c r="K52" s="32"/>
      <c r="L52" s="26"/>
      <c r="M52" s="32"/>
      <c r="N52" s="26"/>
      <c r="O52" s="32"/>
      <c r="P52" s="26"/>
      <c r="Q52" s="32"/>
      <c r="R52" s="26"/>
      <c r="S52" s="32"/>
      <c r="T52" s="26"/>
      <c r="U52" s="32"/>
      <c r="V52" s="26"/>
    </row>
    <row r="53" spans="1:22" x14ac:dyDescent="0.15">
      <c r="A53" s="86">
        <f t="shared" si="3"/>
        <v>15360</v>
      </c>
      <c r="B53" s="83" t="s">
        <v>567</v>
      </c>
      <c r="C53" s="34">
        <v>15360</v>
      </c>
      <c r="D53" s="84">
        <v>46078</v>
      </c>
      <c r="E53" s="88"/>
      <c r="F53" s="84"/>
      <c r="G53" s="32"/>
      <c r="H53" s="26"/>
      <c r="I53" s="32"/>
      <c r="J53" s="26"/>
      <c r="K53" s="32"/>
      <c r="L53" s="26"/>
      <c r="M53" s="32"/>
      <c r="N53" s="26"/>
      <c r="O53" s="32"/>
      <c r="P53" s="26"/>
      <c r="Q53" s="32"/>
      <c r="R53" s="26"/>
      <c r="S53" s="32"/>
      <c r="T53" s="26"/>
      <c r="U53" s="32"/>
      <c r="V53" s="26"/>
    </row>
    <row r="54" spans="1:22" x14ac:dyDescent="0.15">
      <c r="A54" s="86">
        <f t="shared" si="3"/>
        <v>0</v>
      </c>
      <c r="B54" s="83" t="s">
        <v>572</v>
      </c>
      <c r="C54" s="34">
        <v>590</v>
      </c>
      <c r="D54" s="84">
        <v>46079</v>
      </c>
      <c r="E54" s="35">
        <v>590</v>
      </c>
      <c r="F54" s="84"/>
      <c r="G54" s="32"/>
      <c r="H54" s="26"/>
      <c r="I54" s="32"/>
      <c r="J54" s="26"/>
      <c r="K54" s="32"/>
      <c r="L54" s="26"/>
      <c r="M54" s="32"/>
      <c r="N54" s="26"/>
      <c r="O54" s="32"/>
      <c r="P54" s="26"/>
      <c r="Q54" s="32"/>
      <c r="R54" s="26"/>
      <c r="S54" s="32"/>
      <c r="T54" s="26"/>
      <c r="U54" s="32"/>
      <c r="V54" s="26"/>
    </row>
    <row r="55" spans="1:22" x14ac:dyDescent="0.15">
      <c r="A55" s="86">
        <f t="shared" si="3"/>
        <v>4345</v>
      </c>
      <c r="B55" s="83" t="s">
        <v>508</v>
      </c>
      <c r="C55" s="34">
        <v>4345</v>
      </c>
      <c r="D55" s="84">
        <v>46082</v>
      </c>
      <c r="E55" s="35"/>
      <c r="F55" s="84"/>
      <c r="G55" s="32"/>
      <c r="H55" s="26"/>
      <c r="I55" s="32"/>
      <c r="J55" s="26"/>
      <c r="K55" s="32"/>
      <c r="L55" s="26"/>
      <c r="M55" s="32"/>
      <c r="N55" s="26"/>
      <c r="O55" s="32"/>
      <c r="P55" s="26"/>
      <c r="Q55" s="32"/>
      <c r="R55" s="26"/>
      <c r="S55" s="32"/>
      <c r="T55" s="26"/>
      <c r="U55" s="32"/>
      <c r="V55" s="26"/>
    </row>
    <row r="56" spans="1:22" x14ac:dyDescent="0.15">
      <c r="A56" s="86">
        <f t="shared" si="3"/>
        <v>0</v>
      </c>
      <c r="B56" s="83"/>
      <c r="C56" s="34"/>
      <c r="D56" s="84"/>
      <c r="E56" s="35"/>
      <c r="F56" s="84"/>
      <c r="G56" s="32"/>
      <c r="H56" s="26"/>
      <c r="I56" s="32"/>
      <c r="J56" s="26"/>
      <c r="K56" s="32"/>
      <c r="L56" s="26"/>
      <c r="M56" s="32"/>
      <c r="N56" s="26"/>
      <c r="O56" s="32"/>
      <c r="P56" s="26"/>
      <c r="Q56" s="32"/>
      <c r="R56" s="26"/>
      <c r="S56" s="32"/>
      <c r="T56" s="26"/>
      <c r="U56" s="32"/>
      <c r="V56" s="26"/>
    </row>
    <row r="57" spans="1:22" s="94" customFormat="1" x14ac:dyDescent="0.15">
      <c r="A57" s="86">
        <f t="shared" si="3"/>
        <v>0</v>
      </c>
      <c r="B57" s="83"/>
      <c r="C57" s="87"/>
      <c r="D57" s="84"/>
      <c r="E57" s="88"/>
      <c r="F57" s="84"/>
      <c r="G57" s="85"/>
      <c r="H57" s="83"/>
      <c r="I57" s="85"/>
      <c r="J57" s="83"/>
      <c r="K57" s="85"/>
      <c r="L57" s="83"/>
      <c r="M57" s="85"/>
      <c r="N57" s="83"/>
      <c r="O57" s="85"/>
      <c r="P57" s="83"/>
      <c r="Q57" s="85"/>
      <c r="R57" s="83"/>
      <c r="S57" s="85"/>
      <c r="T57" s="83"/>
      <c r="U57" s="85"/>
      <c r="V57" s="83"/>
    </row>
    <row r="58" spans="1:22" s="94" customFormat="1" x14ac:dyDescent="0.15">
      <c r="A58" s="86">
        <f t="shared" si="3"/>
        <v>0</v>
      </c>
      <c r="B58" s="83"/>
      <c r="C58" s="87"/>
      <c r="D58" s="84"/>
      <c r="E58" s="88"/>
      <c r="F58" s="84"/>
      <c r="G58" s="85"/>
      <c r="H58" s="83"/>
      <c r="I58" s="85"/>
      <c r="J58" s="83"/>
      <c r="K58" s="85"/>
      <c r="L58" s="83"/>
      <c r="M58" s="85"/>
      <c r="N58" s="83"/>
      <c r="O58" s="85"/>
      <c r="P58" s="83"/>
      <c r="Q58" s="85"/>
      <c r="R58" s="83"/>
      <c r="S58" s="85"/>
      <c r="T58" s="83"/>
      <c r="U58" s="85"/>
      <c r="V58" s="83"/>
    </row>
    <row r="59" spans="1:22" s="94" customFormat="1" x14ac:dyDescent="0.15">
      <c r="A59" s="86">
        <f t="shared" si="3"/>
        <v>0</v>
      </c>
      <c r="B59" s="83"/>
      <c r="C59" s="87"/>
      <c r="D59" s="84"/>
      <c r="E59" s="88"/>
      <c r="F59" s="84"/>
      <c r="G59" s="85"/>
      <c r="H59" s="83"/>
      <c r="I59" s="85"/>
      <c r="J59" s="83"/>
      <c r="K59" s="85"/>
      <c r="L59" s="83"/>
      <c r="M59" s="85"/>
      <c r="N59" s="83"/>
      <c r="O59" s="85"/>
      <c r="P59" s="83"/>
      <c r="Q59" s="85"/>
      <c r="R59" s="83"/>
      <c r="S59" s="85"/>
      <c r="T59" s="83"/>
      <c r="U59" s="85"/>
      <c r="V59" s="83"/>
    </row>
    <row r="60" spans="1:22" s="94" customFormat="1" x14ac:dyDescent="0.15">
      <c r="A60" s="86">
        <f t="shared" si="3"/>
        <v>0</v>
      </c>
      <c r="B60" s="83"/>
      <c r="C60" s="87"/>
      <c r="D60" s="84"/>
      <c r="E60" s="88"/>
      <c r="F60" s="84"/>
      <c r="G60" s="85"/>
      <c r="H60" s="83"/>
      <c r="I60" s="85"/>
      <c r="J60" s="83"/>
      <c r="K60" s="85"/>
      <c r="L60" s="83"/>
      <c r="M60" s="85"/>
      <c r="N60" s="83"/>
      <c r="O60" s="85"/>
      <c r="P60" s="83"/>
      <c r="Q60" s="85"/>
      <c r="R60" s="83"/>
      <c r="S60" s="85"/>
      <c r="T60" s="83"/>
      <c r="U60" s="85"/>
      <c r="V60" s="83"/>
    </row>
    <row r="61" spans="1:22" s="94" customFormat="1" x14ac:dyDescent="0.15">
      <c r="A61" s="86">
        <f t="shared" si="3"/>
        <v>0</v>
      </c>
      <c r="B61" s="83"/>
      <c r="C61" s="87"/>
      <c r="D61" s="84"/>
      <c r="E61" s="88"/>
      <c r="F61" s="84"/>
      <c r="G61" s="85"/>
      <c r="H61" s="83"/>
      <c r="I61" s="85"/>
      <c r="J61" s="83"/>
      <c r="K61" s="85"/>
      <c r="L61" s="83"/>
      <c r="M61" s="85"/>
      <c r="N61" s="83"/>
      <c r="O61" s="85"/>
      <c r="P61" s="83"/>
      <c r="Q61" s="85"/>
      <c r="R61" s="83"/>
      <c r="S61" s="85"/>
      <c r="T61" s="83"/>
      <c r="U61" s="85"/>
      <c r="V61" s="83"/>
    </row>
    <row r="62" spans="1:22" s="94" customFormat="1" x14ac:dyDescent="0.15">
      <c r="A62" s="86">
        <f t="shared" si="3"/>
        <v>0</v>
      </c>
      <c r="B62" s="83"/>
      <c r="C62" s="87"/>
      <c r="D62" s="84"/>
      <c r="E62" s="88"/>
      <c r="F62" s="84"/>
      <c r="G62" s="85"/>
      <c r="H62" s="83"/>
      <c r="I62" s="85"/>
      <c r="J62" s="83"/>
      <c r="K62" s="85"/>
      <c r="L62" s="83"/>
      <c r="M62" s="85"/>
      <c r="N62" s="83"/>
      <c r="O62" s="85"/>
      <c r="P62" s="83"/>
      <c r="Q62" s="85"/>
      <c r="R62" s="83"/>
      <c r="S62" s="85"/>
      <c r="T62" s="83"/>
      <c r="U62" s="85"/>
      <c r="V62" s="83"/>
    </row>
    <row r="63" spans="1:22" s="94" customFormat="1" x14ac:dyDescent="0.15">
      <c r="A63" s="86">
        <f t="shared" si="3"/>
        <v>0</v>
      </c>
      <c r="B63" s="83"/>
      <c r="C63" s="87"/>
      <c r="D63" s="84"/>
      <c r="E63" s="88"/>
      <c r="F63" s="84"/>
      <c r="G63" s="85"/>
      <c r="H63" s="83"/>
      <c r="I63" s="85"/>
      <c r="J63" s="83"/>
      <c r="K63" s="85"/>
      <c r="L63" s="83"/>
      <c r="M63" s="85"/>
      <c r="N63" s="83"/>
      <c r="O63" s="85"/>
      <c r="P63" s="83"/>
      <c r="Q63" s="85"/>
      <c r="R63" s="83"/>
      <c r="S63" s="85"/>
      <c r="T63" s="83"/>
      <c r="U63" s="85"/>
      <c r="V63" s="83"/>
    </row>
    <row r="64" spans="1:22" s="94" customFormat="1" x14ac:dyDescent="0.15">
      <c r="A64" s="86">
        <f t="shared" si="3"/>
        <v>0</v>
      </c>
      <c r="B64" s="83"/>
      <c r="C64" s="87"/>
      <c r="D64" s="84"/>
      <c r="E64" s="88"/>
      <c r="F64" s="84"/>
      <c r="G64" s="85"/>
      <c r="H64" s="83"/>
      <c r="I64" s="85"/>
      <c r="J64" s="83"/>
      <c r="K64" s="85"/>
      <c r="L64" s="83"/>
      <c r="M64" s="85"/>
      <c r="N64" s="83"/>
      <c r="O64" s="85"/>
      <c r="P64" s="83"/>
      <c r="Q64" s="85"/>
      <c r="R64" s="83"/>
      <c r="S64" s="85"/>
      <c r="T64" s="83"/>
      <c r="U64" s="85"/>
      <c r="V64" s="83"/>
    </row>
    <row r="65" spans="1:22" s="94" customFormat="1" x14ac:dyDescent="0.15">
      <c r="A65" s="86">
        <f t="shared" si="3"/>
        <v>0</v>
      </c>
      <c r="B65" s="83"/>
      <c r="C65" s="87"/>
      <c r="D65" s="84"/>
      <c r="E65" s="88"/>
      <c r="F65" s="84"/>
      <c r="G65" s="85"/>
      <c r="H65" s="83"/>
      <c r="I65" s="85"/>
      <c r="J65" s="83"/>
      <c r="K65" s="85"/>
      <c r="L65" s="83"/>
      <c r="M65" s="85"/>
      <c r="N65" s="83"/>
      <c r="O65" s="85"/>
      <c r="P65" s="83"/>
      <c r="Q65" s="85"/>
      <c r="R65" s="83"/>
      <c r="S65" s="85"/>
      <c r="T65" s="83"/>
      <c r="U65" s="85"/>
      <c r="V65" s="83"/>
    </row>
    <row r="66" spans="1:22" s="94" customFormat="1" x14ac:dyDescent="0.15">
      <c r="A66" s="86">
        <f t="shared" si="3"/>
        <v>0</v>
      </c>
      <c r="B66" s="83"/>
      <c r="C66" s="87"/>
      <c r="D66" s="84"/>
      <c r="E66" s="88"/>
      <c r="F66" s="84"/>
      <c r="G66" s="85"/>
      <c r="H66" s="83"/>
      <c r="I66" s="85"/>
      <c r="J66" s="83"/>
      <c r="K66" s="85"/>
      <c r="L66" s="83"/>
      <c r="M66" s="85"/>
      <c r="N66" s="83"/>
      <c r="O66" s="85"/>
      <c r="P66" s="83"/>
      <c r="Q66" s="85"/>
      <c r="R66" s="83"/>
      <c r="S66" s="85"/>
      <c r="T66" s="83"/>
      <c r="U66" s="85"/>
      <c r="V66" s="83"/>
    </row>
    <row r="67" spans="1:22" s="94" customFormat="1" x14ac:dyDescent="0.15">
      <c r="A67" s="86">
        <f t="shared" si="3"/>
        <v>0</v>
      </c>
      <c r="B67" s="83"/>
      <c r="C67" s="87"/>
      <c r="D67" s="84"/>
      <c r="E67" s="88"/>
      <c r="F67" s="84"/>
      <c r="G67" s="85"/>
      <c r="H67" s="83"/>
      <c r="I67" s="85"/>
      <c r="J67" s="83"/>
      <c r="K67" s="85"/>
      <c r="L67" s="83"/>
      <c r="M67" s="85"/>
      <c r="N67" s="83"/>
      <c r="O67" s="85"/>
      <c r="P67" s="83"/>
      <c r="Q67" s="85"/>
      <c r="R67" s="83"/>
      <c r="S67" s="85"/>
      <c r="T67" s="83"/>
      <c r="U67" s="85"/>
      <c r="V67" s="83"/>
    </row>
    <row r="68" spans="1:22" s="94" customFormat="1" x14ac:dyDescent="0.15">
      <c r="A68" s="86">
        <f t="shared" si="3"/>
        <v>0</v>
      </c>
      <c r="B68" s="83"/>
      <c r="C68" s="87"/>
      <c r="D68" s="84"/>
      <c r="E68" s="88"/>
      <c r="F68" s="84"/>
      <c r="G68" s="85"/>
      <c r="H68" s="83"/>
      <c r="I68" s="85"/>
      <c r="J68" s="83"/>
      <c r="K68" s="85"/>
      <c r="L68" s="83"/>
      <c r="M68" s="85"/>
      <c r="N68" s="83"/>
      <c r="O68" s="85"/>
      <c r="P68" s="83"/>
      <c r="Q68" s="85"/>
      <c r="R68" s="83"/>
      <c r="S68" s="85"/>
      <c r="T68" s="83"/>
      <c r="U68" s="85"/>
      <c r="V68" s="83"/>
    </row>
    <row r="69" spans="1:22" s="94" customFormat="1" x14ac:dyDescent="0.15">
      <c r="A69" s="86">
        <f t="shared" si="3"/>
        <v>0</v>
      </c>
      <c r="B69" s="83"/>
      <c r="C69" s="87"/>
      <c r="D69" s="84"/>
      <c r="E69" s="88"/>
      <c r="F69" s="84"/>
      <c r="G69" s="85"/>
      <c r="H69" s="83"/>
      <c r="I69" s="85"/>
      <c r="J69" s="83"/>
      <c r="K69" s="85"/>
      <c r="L69" s="83"/>
      <c r="M69" s="85"/>
      <c r="N69" s="83"/>
      <c r="O69" s="85"/>
      <c r="P69" s="83"/>
      <c r="Q69" s="85"/>
      <c r="R69" s="83"/>
      <c r="S69" s="85"/>
      <c r="T69" s="83"/>
      <c r="U69" s="85"/>
      <c r="V69" s="83"/>
    </row>
    <row r="70" spans="1:22" s="94" customFormat="1" x14ac:dyDescent="0.15">
      <c r="A70" s="86">
        <f t="shared" si="3"/>
        <v>0</v>
      </c>
      <c r="B70" s="83"/>
      <c r="C70" s="87"/>
      <c r="D70" s="84"/>
      <c r="E70" s="88"/>
      <c r="F70" s="84"/>
      <c r="G70" s="85"/>
      <c r="H70" s="83"/>
      <c r="I70" s="85"/>
      <c r="J70" s="83"/>
      <c r="K70" s="85"/>
      <c r="L70" s="83"/>
      <c r="M70" s="85"/>
      <c r="N70" s="83"/>
      <c r="O70" s="85"/>
      <c r="P70" s="83"/>
      <c r="Q70" s="85"/>
      <c r="R70" s="83"/>
      <c r="S70" s="85"/>
      <c r="T70" s="83"/>
      <c r="U70" s="85"/>
      <c r="V70" s="83"/>
    </row>
    <row r="71" spans="1:22" s="94" customFormat="1" x14ac:dyDescent="0.15">
      <c r="A71" s="86">
        <f t="shared" si="3"/>
        <v>0</v>
      </c>
      <c r="B71" s="83"/>
      <c r="C71" s="87"/>
      <c r="D71" s="84"/>
      <c r="E71" s="88"/>
      <c r="F71" s="84"/>
      <c r="G71" s="85"/>
      <c r="H71" s="83"/>
      <c r="I71" s="85"/>
      <c r="J71" s="83"/>
      <c r="K71" s="85"/>
      <c r="L71" s="83"/>
      <c r="M71" s="85"/>
      <c r="N71" s="83"/>
      <c r="O71" s="85"/>
      <c r="P71" s="83"/>
      <c r="Q71" s="85"/>
      <c r="R71" s="83"/>
      <c r="S71" s="85"/>
      <c r="T71" s="83"/>
      <c r="U71" s="85"/>
      <c r="V71" s="83"/>
    </row>
    <row r="72" spans="1:22" s="94" customFormat="1" x14ac:dyDescent="0.15">
      <c r="A72" s="86">
        <f t="shared" si="3"/>
        <v>0</v>
      </c>
      <c r="B72" s="83"/>
      <c r="C72" s="87"/>
      <c r="D72" s="84"/>
      <c r="E72" s="88"/>
      <c r="F72" s="84"/>
      <c r="G72" s="85"/>
      <c r="H72" s="83"/>
      <c r="I72" s="85"/>
      <c r="J72" s="83"/>
      <c r="K72" s="85"/>
      <c r="L72" s="83"/>
      <c r="M72" s="85"/>
      <c r="N72" s="83"/>
      <c r="O72" s="85"/>
      <c r="P72" s="83"/>
      <c r="Q72" s="85"/>
      <c r="R72" s="83"/>
      <c r="S72" s="85"/>
      <c r="T72" s="83"/>
      <c r="U72" s="85"/>
      <c r="V72" s="83"/>
    </row>
    <row r="73" spans="1:22" s="94" customFormat="1" x14ac:dyDescent="0.15">
      <c r="A73" s="86">
        <f t="shared" si="3"/>
        <v>0</v>
      </c>
      <c r="B73" s="83"/>
      <c r="C73" s="87"/>
      <c r="D73" s="84"/>
      <c r="E73" s="88"/>
      <c r="F73" s="84"/>
      <c r="G73" s="85"/>
      <c r="H73" s="83"/>
      <c r="I73" s="85"/>
      <c r="J73" s="83"/>
      <c r="K73" s="85"/>
      <c r="L73" s="83"/>
      <c r="M73" s="85"/>
      <c r="N73" s="83"/>
      <c r="O73" s="85"/>
      <c r="P73" s="83"/>
      <c r="Q73" s="85"/>
      <c r="R73" s="83"/>
      <c r="S73" s="85"/>
      <c r="T73" s="83"/>
      <c r="U73" s="85"/>
      <c r="V73" s="83"/>
    </row>
    <row r="74" spans="1:22" s="94" customFormat="1" x14ac:dyDescent="0.15">
      <c r="A74" s="86">
        <f t="shared" si="3"/>
        <v>0</v>
      </c>
      <c r="B74" s="83"/>
      <c r="C74" s="87"/>
      <c r="D74" s="84"/>
      <c r="E74" s="88"/>
      <c r="F74" s="84"/>
      <c r="G74" s="85"/>
      <c r="H74" s="83"/>
      <c r="I74" s="85"/>
      <c r="J74" s="83"/>
      <c r="K74" s="85"/>
      <c r="L74" s="83"/>
      <c r="M74" s="85"/>
      <c r="N74" s="83"/>
      <c r="O74" s="85"/>
      <c r="P74" s="83"/>
      <c r="Q74" s="85"/>
      <c r="R74" s="83"/>
      <c r="S74" s="85"/>
      <c r="T74" s="83"/>
      <c r="U74" s="85"/>
      <c r="V74" s="83"/>
    </row>
    <row r="75" spans="1:22" s="94" customFormat="1" x14ac:dyDescent="0.15">
      <c r="A75" s="86">
        <f t="shared" si="3"/>
        <v>0</v>
      </c>
      <c r="B75" s="83"/>
      <c r="C75" s="87"/>
      <c r="D75" s="84"/>
      <c r="E75" s="88"/>
      <c r="F75" s="84"/>
      <c r="G75" s="85"/>
      <c r="H75" s="83"/>
      <c r="I75" s="85"/>
      <c r="J75" s="83"/>
      <c r="K75" s="85"/>
      <c r="L75" s="83"/>
      <c r="M75" s="85"/>
      <c r="N75" s="83"/>
      <c r="O75" s="85"/>
      <c r="P75" s="83"/>
      <c r="Q75" s="85"/>
      <c r="R75" s="83"/>
      <c r="S75" s="85"/>
      <c r="T75" s="83"/>
      <c r="U75" s="85"/>
      <c r="V75" s="83"/>
    </row>
    <row r="76" spans="1:22" s="94" customFormat="1" x14ac:dyDescent="0.15">
      <c r="A76" s="86">
        <f t="shared" si="3"/>
        <v>0</v>
      </c>
      <c r="B76" s="83"/>
      <c r="C76" s="87"/>
      <c r="D76" s="84"/>
      <c r="E76" s="88"/>
      <c r="F76" s="84"/>
      <c r="G76" s="85"/>
      <c r="H76" s="83"/>
      <c r="I76" s="85"/>
      <c r="J76" s="83"/>
      <c r="K76" s="85"/>
      <c r="L76" s="83"/>
      <c r="M76" s="85"/>
      <c r="N76" s="83"/>
      <c r="O76" s="85"/>
      <c r="P76" s="83"/>
      <c r="Q76" s="85"/>
      <c r="R76" s="83"/>
      <c r="S76" s="85"/>
      <c r="T76" s="83"/>
      <c r="U76" s="85"/>
      <c r="V76" s="83"/>
    </row>
    <row r="77" spans="1:22" s="94" customFormat="1" x14ac:dyDescent="0.15">
      <c r="A77" s="86">
        <f t="shared" si="3"/>
        <v>0</v>
      </c>
      <c r="B77" s="83"/>
      <c r="C77" s="87"/>
      <c r="D77" s="84"/>
      <c r="E77" s="88"/>
      <c r="F77" s="84"/>
      <c r="G77" s="85"/>
      <c r="H77" s="83"/>
      <c r="I77" s="85"/>
      <c r="J77" s="83"/>
      <c r="K77" s="85"/>
      <c r="L77" s="83"/>
      <c r="M77" s="85"/>
      <c r="N77" s="83"/>
      <c r="O77" s="85"/>
      <c r="P77" s="83"/>
      <c r="Q77" s="85"/>
      <c r="R77" s="83"/>
      <c r="S77" s="85"/>
      <c r="T77" s="83"/>
      <c r="U77" s="85"/>
      <c r="V77" s="83"/>
    </row>
    <row r="78" spans="1:22" s="94" customFormat="1" x14ac:dyDescent="0.15">
      <c r="A78" s="86">
        <f t="shared" si="3"/>
        <v>0</v>
      </c>
      <c r="B78" s="83"/>
      <c r="C78" s="87"/>
      <c r="D78" s="84"/>
      <c r="E78" s="88"/>
      <c r="F78" s="84"/>
      <c r="G78" s="85"/>
      <c r="H78" s="83"/>
      <c r="I78" s="85"/>
      <c r="J78" s="83"/>
      <c r="K78" s="85"/>
      <c r="L78" s="83"/>
      <c r="M78" s="85"/>
      <c r="N78" s="83"/>
      <c r="O78" s="85"/>
      <c r="P78" s="83"/>
      <c r="Q78" s="85"/>
      <c r="R78" s="83"/>
      <c r="S78" s="85"/>
      <c r="T78" s="83"/>
      <c r="U78" s="85"/>
      <c r="V78" s="83"/>
    </row>
    <row r="79" spans="1:22" x14ac:dyDescent="0.15">
      <c r="A79" s="86">
        <f t="shared" si="3"/>
        <v>0</v>
      </c>
      <c r="B79" s="26"/>
      <c r="C79" s="34"/>
      <c r="D79" s="84"/>
      <c r="E79" s="35"/>
      <c r="F79" s="28"/>
      <c r="G79" s="32"/>
      <c r="H79" s="26"/>
      <c r="I79" s="32"/>
      <c r="J79" s="26"/>
      <c r="K79" s="32"/>
      <c r="L79" s="26"/>
      <c r="M79" s="32"/>
      <c r="N79" s="26"/>
      <c r="O79" s="32"/>
      <c r="P79" s="26"/>
      <c r="Q79" s="32"/>
      <c r="R79" s="26"/>
      <c r="S79" s="32"/>
      <c r="T79" s="26"/>
      <c r="U79" s="32"/>
      <c r="V79" s="26"/>
    </row>
    <row r="80" spans="1:22" x14ac:dyDescent="0.15">
      <c r="A80" s="34">
        <f>SUM(A3:A79)</f>
        <v>187229</v>
      </c>
      <c r="B80" s="34"/>
      <c r="C80" s="34">
        <f>SUM(C3:C79)</f>
        <v>276765</v>
      </c>
      <c r="D80" s="84"/>
      <c r="E80" s="34">
        <f>SUM(E3:E79)</f>
        <v>52835</v>
      </c>
      <c r="F80" s="27"/>
      <c r="G80" s="32">
        <f>SUM(G3:G79)</f>
        <v>0</v>
      </c>
      <c r="H80" s="27"/>
      <c r="I80" s="32">
        <f>SUM(I3:I79)</f>
        <v>0</v>
      </c>
      <c r="J80" s="27"/>
      <c r="K80" s="32">
        <f>SUM(K3:K79)</f>
        <v>0</v>
      </c>
      <c r="L80" s="27"/>
      <c r="M80" s="32">
        <f>SUM(M3:M79)</f>
        <v>0</v>
      </c>
      <c r="N80" s="27"/>
      <c r="O80" s="32">
        <f>SUM(O3:O79)</f>
        <v>0</v>
      </c>
      <c r="P80" s="27"/>
      <c r="Q80" s="32">
        <f>SUM(Q3:Q79)</f>
        <v>0</v>
      </c>
      <c r="R80" s="27"/>
      <c r="S80" s="32">
        <f>SUM(S3:S79)</f>
        <v>0</v>
      </c>
      <c r="T80" s="27"/>
      <c r="U80" s="32">
        <f>SUM(U3:U79)</f>
        <v>0</v>
      </c>
      <c r="V80" s="27"/>
    </row>
    <row r="81" spans="4:4" x14ac:dyDescent="0.15">
      <c r="D81" s="6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163"/>
  <sheetViews>
    <sheetView showGridLines="0" rightToLeft="1" view="pageBreakPreview" zoomScale="55" zoomScaleNormal="55" zoomScaleSheetLayoutView="55" workbookViewId="0">
      <pane ySplit="11" topLeftCell="A41" activePane="bottomLeft" state="frozen"/>
      <selection pane="bottomLeft" activeCell="F13" sqref="F13"/>
    </sheetView>
  </sheetViews>
  <sheetFormatPr defaultColWidth="10.41796875" defaultRowHeight="33.75" customHeight="1" x14ac:dyDescent="0.15"/>
  <cols>
    <col min="1" max="1" width="25.62109375" customWidth="1"/>
    <col min="2" max="2" width="35.671875" customWidth="1"/>
    <col min="3" max="3" width="20.59375" style="2" customWidth="1"/>
    <col min="4" max="4" width="20.59375" customWidth="1"/>
    <col min="5" max="6" width="20.47265625" customWidth="1"/>
    <col min="7" max="7" width="31.13671875" customWidth="1"/>
  </cols>
  <sheetData>
    <row r="1" spans="1:7" ht="10.5" customHeight="1" x14ac:dyDescent="0.15"/>
    <row r="2" spans="1:7" ht="10.5" customHeight="1" x14ac:dyDescent="0.15"/>
    <row r="3" spans="1:7" ht="10.5" customHeight="1" x14ac:dyDescent="0.15"/>
    <row r="4" spans="1:7" ht="10.5" customHeight="1" x14ac:dyDescent="0.15"/>
    <row r="5" spans="1:7" ht="40.5" customHeight="1" x14ac:dyDescent="0.15"/>
    <row r="6" spans="1:7" ht="10.5" customHeight="1" x14ac:dyDescent="0.15"/>
    <row r="7" spans="1:7" ht="10.5" customHeight="1" x14ac:dyDescent="0.15"/>
    <row r="8" spans="1:7" ht="10.5" customHeight="1" x14ac:dyDescent="0.15"/>
    <row r="9" spans="1:7" ht="10.5" customHeight="1" x14ac:dyDescent="0.15"/>
    <row r="10" spans="1:7" ht="41.45" customHeight="1" x14ac:dyDescent="0.15">
      <c r="A10" s="232" t="s">
        <v>45</v>
      </c>
      <c r="B10" s="232"/>
      <c r="C10" s="232"/>
      <c r="D10" s="232"/>
      <c r="E10" s="232"/>
      <c r="F10" s="232"/>
      <c r="G10" s="233"/>
    </row>
    <row r="11" spans="1:7" ht="69" customHeight="1" x14ac:dyDescent="0.3">
      <c r="A11" s="4" t="s">
        <v>24</v>
      </c>
      <c r="B11" s="4" t="s">
        <v>34</v>
      </c>
      <c r="C11" s="5" t="s">
        <v>0</v>
      </c>
      <c r="D11" s="6" t="s">
        <v>65</v>
      </c>
      <c r="E11" s="6" t="s">
        <v>63</v>
      </c>
      <c r="F11" s="6" t="s">
        <v>35</v>
      </c>
      <c r="G11" s="6" t="s">
        <v>64</v>
      </c>
    </row>
    <row r="12" spans="1:7" ht="39.6" customHeight="1" x14ac:dyDescent="0.15">
      <c r="A12" s="7" t="s">
        <v>6</v>
      </c>
      <c r="B12" s="11" t="s">
        <v>66</v>
      </c>
      <c r="C12" s="8" t="s">
        <v>1</v>
      </c>
      <c r="D12" s="9">
        <f>F12/12</f>
        <v>56.419999999999995</v>
      </c>
      <c r="E12" s="10">
        <f>G12/12</f>
        <v>64.318799999999996</v>
      </c>
      <c r="F12" s="10">
        <v>677.04</v>
      </c>
      <c r="G12" s="10">
        <f>F12+(F12*14%)</f>
        <v>771.82560000000001</v>
      </c>
    </row>
    <row r="13" spans="1:7" ht="39" customHeight="1" x14ac:dyDescent="0.15">
      <c r="A13" s="7" t="s">
        <v>57</v>
      </c>
      <c r="B13" s="8" t="s">
        <v>67</v>
      </c>
      <c r="C13" s="8" t="s">
        <v>58</v>
      </c>
      <c r="D13" s="9">
        <f t="shared" ref="D13:D16" si="0">F13/12</f>
        <v>95.833333333333329</v>
      </c>
      <c r="E13" s="10">
        <f>G13/12</f>
        <v>109.25</v>
      </c>
      <c r="F13" s="10">
        <v>1150</v>
      </c>
      <c r="G13" s="10">
        <f t="shared" ref="G13:G16" si="1">F13+(F13*14%)</f>
        <v>1311</v>
      </c>
    </row>
    <row r="14" spans="1:7" ht="39" customHeight="1" x14ac:dyDescent="0.15">
      <c r="A14" s="7" t="s">
        <v>56</v>
      </c>
      <c r="B14" s="8" t="s">
        <v>68</v>
      </c>
      <c r="C14" s="8" t="s">
        <v>58</v>
      </c>
      <c r="D14" s="9">
        <f t="shared" si="0"/>
        <v>95.833333333333329</v>
      </c>
      <c r="E14" s="10">
        <f>G14/12</f>
        <v>109.25</v>
      </c>
      <c r="F14" s="10">
        <v>1150</v>
      </c>
      <c r="G14" s="10">
        <f t="shared" si="1"/>
        <v>1311</v>
      </c>
    </row>
    <row r="15" spans="1:7" ht="39" customHeight="1" x14ac:dyDescent="0.15">
      <c r="A15" s="7" t="s">
        <v>54</v>
      </c>
      <c r="B15" s="8" t="s">
        <v>69</v>
      </c>
      <c r="C15" s="8" t="s">
        <v>53</v>
      </c>
      <c r="D15" s="9">
        <f t="shared" si="0"/>
        <v>76</v>
      </c>
      <c r="E15" s="10">
        <f>G15/12</f>
        <v>86.64</v>
      </c>
      <c r="F15" s="10">
        <v>912</v>
      </c>
      <c r="G15" s="10">
        <f t="shared" si="1"/>
        <v>1039.68</v>
      </c>
    </row>
    <row r="16" spans="1:7" ht="39" customHeight="1" x14ac:dyDescent="0.15">
      <c r="A16" s="7" t="s">
        <v>55</v>
      </c>
      <c r="B16" s="8" t="s">
        <v>70</v>
      </c>
      <c r="C16" s="8" t="s">
        <v>53</v>
      </c>
      <c r="D16" s="9">
        <f t="shared" si="0"/>
        <v>102</v>
      </c>
      <c r="E16" s="10">
        <f>G16/12</f>
        <v>116.28000000000002</v>
      </c>
      <c r="F16" s="10">
        <v>1224</v>
      </c>
      <c r="G16" s="10">
        <f t="shared" si="1"/>
        <v>1395.3600000000001</v>
      </c>
    </row>
    <row r="17" spans="1:7" ht="39" hidden="1" customHeight="1" x14ac:dyDescent="0.15">
      <c r="A17" s="7"/>
      <c r="B17" s="11" t="s">
        <v>71</v>
      </c>
      <c r="C17" s="8" t="s">
        <v>49</v>
      </c>
      <c r="D17" s="9">
        <f>F17/5</f>
        <v>75</v>
      </c>
      <c r="E17" s="10">
        <f>G17/5</f>
        <v>85.5</v>
      </c>
      <c r="F17" s="10">
        <v>375</v>
      </c>
      <c r="G17" s="10">
        <f>F17+(F17*14%)</f>
        <v>427.5</v>
      </c>
    </row>
    <row r="18" spans="1:7" ht="39" hidden="1" customHeight="1" x14ac:dyDescent="0.15">
      <c r="A18" s="7"/>
      <c r="B18" s="11" t="s">
        <v>71</v>
      </c>
      <c r="C18" s="8" t="s">
        <v>50</v>
      </c>
      <c r="D18" s="9">
        <f>F18/20</f>
        <v>72.349999999999994</v>
      </c>
      <c r="E18" s="10">
        <f>G18/20</f>
        <v>82.478999999999999</v>
      </c>
      <c r="F18" s="10">
        <v>1447</v>
      </c>
      <c r="G18" s="10">
        <f>F18+(F18*14%)</f>
        <v>1649.58</v>
      </c>
    </row>
    <row r="19" spans="1:7" ht="39" customHeight="1" x14ac:dyDescent="0.15">
      <c r="A19" s="7" t="s">
        <v>28</v>
      </c>
      <c r="B19" s="11" t="s">
        <v>38</v>
      </c>
      <c r="C19" s="8" t="s">
        <v>33</v>
      </c>
      <c r="D19" s="9">
        <f t="shared" ref="D19:E20" si="2">F19/6</f>
        <v>409.5</v>
      </c>
      <c r="E19" s="10">
        <f t="shared" si="2"/>
        <v>409.5</v>
      </c>
      <c r="F19" s="10">
        <v>2457</v>
      </c>
      <c r="G19" s="10">
        <f>F19</f>
        <v>2457</v>
      </c>
    </row>
    <row r="20" spans="1:7" ht="39" customHeight="1" x14ac:dyDescent="0.15">
      <c r="A20" s="7" t="s">
        <v>29</v>
      </c>
      <c r="B20" s="11" t="s">
        <v>37</v>
      </c>
      <c r="C20" s="8" t="s">
        <v>33</v>
      </c>
      <c r="D20" s="9">
        <f t="shared" si="2"/>
        <v>225.22499999999999</v>
      </c>
      <c r="E20" s="10">
        <f t="shared" si="2"/>
        <v>225.22499999999999</v>
      </c>
      <c r="F20" s="10">
        <v>1351.35</v>
      </c>
      <c r="G20" s="10">
        <f>F20</f>
        <v>1351.35</v>
      </c>
    </row>
    <row r="21" spans="1:7" ht="39" customHeight="1" x14ac:dyDescent="0.15">
      <c r="A21" s="7" t="s">
        <v>46</v>
      </c>
      <c r="B21" s="11" t="s">
        <v>91</v>
      </c>
      <c r="C21" s="8" t="s">
        <v>47</v>
      </c>
      <c r="D21" s="9">
        <f>F21/12</f>
        <v>38.75</v>
      </c>
      <c r="E21" s="10">
        <v>38.75</v>
      </c>
      <c r="F21" s="10">
        <v>465</v>
      </c>
      <c r="G21" s="10">
        <f>F21</f>
        <v>465</v>
      </c>
    </row>
    <row r="22" spans="1:7" ht="39" customHeight="1" x14ac:dyDescent="0.15">
      <c r="A22" s="7" t="s">
        <v>94</v>
      </c>
      <c r="B22" s="11" t="s">
        <v>90</v>
      </c>
      <c r="C22" s="8" t="s">
        <v>52</v>
      </c>
      <c r="D22" s="9">
        <f>F22/12</f>
        <v>23</v>
      </c>
      <c r="E22" s="10">
        <v>23</v>
      </c>
      <c r="F22" s="10">
        <v>276</v>
      </c>
      <c r="G22" s="10">
        <f>F22</f>
        <v>276</v>
      </c>
    </row>
    <row r="23" spans="1:7" ht="39" customHeight="1" x14ac:dyDescent="0.15">
      <c r="A23" s="7" t="s">
        <v>25</v>
      </c>
      <c r="B23" s="11" t="s">
        <v>72</v>
      </c>
      <c r="C23" s="8" t="s">
        <v>31</v>
      </c>
      <c r="D23" s="9">
        <f t="shared" ref="D23:D51" si="3">F23/12</f>
        <v>37.320833333333333</v>
      </c>
      <c r="E23" s="10">
        <f t="shared" ref="E23:E32" si="4">G23/12</f>
        <v>42.545750000000005</v>
      </c>
      <c r="F23" s="10">
        <v>447.85</v>
      </c>
      <c r="G23" s="10">
        <f t="shared" ref="G23:G25" si="5">F23+(F23*14%)</f>
        <v>510.54900000000004</v>
      </c>
    </row>
    <row r="24" spans="1:7" ht="39" customHeight="1" x14ac:dyDescent="0.15">
      <c r="A24" s="7" t="s">
        <v>7</v>
      </c>
      <c r="B24" s="11" t="s">
        <v>73</v>
      </c>
      <c r="C24" s="8" t="s">
        <v>48</v>
      </c>
      <c r="D24" s="9">
        <f t="shared" si="3"/>
        <v>63.981666666666662</v>
      </c>
      <c r="E24" s="10">
        <f t="shared" si="4"/>
        <v>72.939099999999996</v>
      </c>
      <c r="F24" s="10">
        <v>767.78</v>
      </c>
      <c r="G24" s="10">
        <f t="shared" si="5"/>
        <v>875.26919999999996</v>
      </c>
    </row>
    <row r="25" spans="1:7" ht="39" customHeight="1" x14ac:dyDescent="0.15">
      <c r="A25" s="7" t="s">
        <v>8</v>
      </c>
      <c r="B25" s="11" t="s">
        <v>73</v>
      </c>
      <c r="C25" s="8" t="s">
        <v>2</v>
      </c>
      <c r="D25" s="9">
        <f t="shared" si="3"/>
        <v>110.37</v>
      </c>
      <c r="E25" s="10">
        <f t="shared" si="4"/>
        <v>125.82180000000001</v>
      </c>
      <c r="F25" s="10">
        <v>1324.44</v>
      </c>
      <c r="G25" s="10">
        <f t="shared" si="5"/>
        <v>1509.8616000000002</v>
      </c>
    </row>
    <row r="26" spans="1:7" ht="39" customHeight="1" x14ac:dyDescent="0.15">
      <c r="A26" s="7" t="s">
        <v>51</v>
      </c>
      <c r="B26" s="8" t="s">
        <v>89</v>
      </c>
      <c r="C26" s="8" t="s">
        <v>52</v>
      </c>
      <c r="D26" s="9">
        <f>F26/12</f>
        <v>23.833333333333332</v>
      </c>
      <c r="E26" s="10">
        <f>G26/12</f>
        <v>27.17</v>
      </c>
      <c r="F26" s="10">
        <v>286</v>
      </c>
      <c r="G26" s="10">
        <f t="shared" ref="G26:G38" si="6">F26+(F26*14%)</f>
        <v>326.04000000000002</v>
      </c>
    </row>
    <row r="27" spans="1:7" ht="39" customHeight="1" x14ac:dyDescent="0.15">
      <c r="A27" s="7" t="s">
        <v>93</v>
      </c>
      <c r="B27" s="11" t="s">
        <v>88</v>
      </c>
      <c r="C27" s="8" t="s">
        <v>52</v>
      </c>
      <c r="D27" s="9">
        <f>F27/12</f>
        <v>15.416666666666666</v>
      </c>
      <c r="E27" s="10">
        <f>G27/12</f>
        <v>17.574999999999999</v>
      </c>
      <c r="F27" s="10">
        <v>185</v>
      </c>
      <c r="G27" s="10">
        <f t="shared" si="6"/>
        <v>210.9</v>
      </c>
    </row>
    <row r="28" spans="1:7" ht="39" customHeight="1" x14ac:dyDescent="0.15">
      <c r="A28" s="7" t="s">
        <v>20</v>
      </c>
      <c r="B28" s="11" t="s">
        <v>62</v>
      </c>
      <c r="C28" s="8" t="s">
        <v>30</v>
      </c>
      <c r="D28" s="9">
        <f>F28/12</f>
        <v>35.544166666666669</v>
      </c>
      <c r="E28" s="10">
        <f t="shared" si="4"/>
        <v>40.520350000000001</v>
      </c>
      <c r="F28" s="10">
        <v>426.53000000000003</v>
      </c>
      <c r="G28" s="12">
        <f t="shared" si="6"/>
        <v>486.24420000000003</v>
      </c>
    </row>
    <row r="29" spans="1:7" ht="39" customHeight="1" x14ac:dyDescent="0.15">
      <c r="A29" s="7" t="s">
        <v>84</v>
      </c>
      <c r="B29" s="11" t="s">
        <v>62</v>
      </c>
      <c r="C29" s="8" t="s">
        <v>85</v>
      </c>
      <c r="D29" s="9">
        <f>F29/12</f>
        <v>24</v>
      </c>
      <c r="E29" s="10">
        <f t="shared" si="4"/>
        <v>27.36</v>
      </c>
      <c r="F29" s="10">
        <v>288</v>
      </c>
      <c r="G29" s="12">
        <f t="shared" si="6"/>
        <v>328.32</v>
      </c>
    </row>
    <row r="30" spans="1:7" ht="39" customHeight="1" x14ac:dyDescent="0.15">
      <c r="A30" s="7" t="s">
        <v>86</v>
      </c>
      <c r="B30" s="11" t="s">
        <v>87</v>
      </c>
      <c r="C30" s="8" t="s">
        <v>85</v>
      </c>
      <c r="D30" s="9">
        <f>F30/12</f>
        <v>21</v>
      </c>
      <c r="E30" s="10">
        <f t="shared" si="4"/>
        <v>23.939999999999998</v>
      </c>
      <c r="F30" s="10">
        <v>252</v>
      </c>
      <c r="G30" s="12">
        <f t="shared" si="6"/>
        <v>287.27999999999997</v>
      </c>
    </row>
    <row r="31" spans="1:7" ht="39" customHeight="1" x14ac:dyDescent="0.15">
      <c r="A31" s="7" t="s">
        <v>95</v>
      </c>
      <c r="B31" s="11" t="s">
        <v>87</v>
      </c>
      <c r="C31" s="8" t="s">
        <v>92</v>
      </c>
      <c r="D31" s="9">
        <f>F31/12</f>
        <v>31.5</v>
      </c>
      <c r="E31" s="10">
        <f t="shared" si="4"/>
        <v>35.910000000000004</v>
      </c>
      <c r="F31" s="10">
        <v>378</v>
      </c>
      <c r="G31" s="12">
        <f t="shared" si="6"/>
        <v>430.92</v>
      </c>
    </row>
    <row r="32" spans="1:7" ht="39" customHeight="1" x14ac:dyDescent="0.15">
      <c r="A32" s="13">
        <v>6772504408326</v>
      </c>
      <c r="B32" s="11" t="s">
        <v>40</v>
      </c>
      <c r="C32" s="8" t="s">
        <v>42</v>
      </c>
      <c r="D32" s="9">
        <f t="shared" ref="D32" si="7">F32/12</f>
        <v>34.75</v>
      </c>
      <c r="E32" s="10">
        <f t="shared" si="4"/>
        <v>39.615000000000002</v>
      </c>
      <c r="F32" s="10">
        <f>34.75*12</f>
        <v>417</v>
      </c>
      <c r="G32" s="12">
        <f t="shared" si="6"/>
        <v>475.38</v>
      </c>
    </row>
    <row r="33" spans="1:7" ht="39" customHeight="1" x14ac:dyDescent="0.15">
      <c r="A33" s="13">
        <v>6772504408234</v>
      </c>
      <c r="B33" s="11" t="s">
        <v>41</v>
      </c>
      <c r="C33" s="8" t="s">
        <v>42</v>
      </c>
      <c r="D33" s="9">
        <f t="shared" ref="D33" si="8">F33/12</f>
        <v>39</v>
      </c>
      <c r="E33" s="10">
        <f t="shared" ref="E33" si="9">G33/12</f>
        <v>44.46</v>
      </c>
      <c r="F33" s="10">
        <f>39*12</f>
        <v>468</v>
      </c>
      <c r="G33" s="12">
        <f t="shared" si="6"/>
        <v>533.52</v>
      </c>
    </row>
    <row r="34" spans="1:7" ht="39" customHeight="1" x14ac:dyDescent="0.15">
      <c r="A34" s="7" t="s">
        <v>27</v>
      </c>
      <c r="B34" s="11" t="s">
        <v>74</v>
      </c>
      <c r="C34" s="8" t="s">
        <v>32</v>
      </c>
      <c r="D34" s="9">
        <f t="shared" ref="D34:E36" si="10">F34/12</f>
        <v>33.854166666666664</v>
      </c>
      <c r="E34" s="10">
        <f t="shared" si="10"/>
        <v>38.59375</v>
      </c>
      <c r="F34" s="10">
        <v>406.25</v>
      </c>
      <c r="G34" s="12">
        <f t="shared" si="6"/>
        <v>463.125</v>
      </c>
    </row>
    <row r="35" spans="1:7" ht="39" customHeight="1" x14ac:dyDescent="0.15">
      <c r="A35" s="7" t="s">
        <v>21</v>
      </c>
      <c r="B35" s="11" t="s">
        <v>75</v>
      </c>
      <c r="C35" s="8" t="s">
        <v>3</v>
      </c>
      <c r="D35" s="9">
        <f t="shared" si="10"/>
        <v>47.395833333333336</v>
      </c>
      <c r="E35" s="10">
        <f t="shared" si="10"/>
        <v>54.03125</v>
      </c>
      <c r="F35" s="10">
        <v>568.75</v>
      </c>
      <c r="G35" s="12">
        <f t="shared" si="6"/>
        <v>648.375</v>
      </c>
    </row>
    <row r="36" spans="1:7" ht="39" customHeight="1" x14ac:dyDescent="0.15">
      <c r="A36" s="7" t="s">
        <v>22</v>
      </c>
      <c r="B36" s="11" t="s">
        <v>74</v>
      </c>
      <c r="C36" s="8" t="s">
        <v>4</v>
      </c>
      <c r="D36" s="9">
        <f t="shared" si="10"/>
        <v>88.020833333333329</v>
      </c>
      <c r="E36" s="10">
        <f t="shared" si="10"/>
        <v>100.34375</v>
      </c>
      <c r="F36" s="10">
        <v>1056.25</v>
      </c>
      <c r="G36" s="12">
        <f t="shared" si="6"/>
        <v>1204.125</v>
      </c>
    </row>
    <row r="37" spans="1:7" ht="39" customHeight="1" x14ac:dyDescent="0.15">
      <c r="A37" s="7"/>
      <c r="B37" s="11" t="s">
        <v>75</v>
      </c>
      <c r="C37" s="8" t="s">
        <v>44</v>
      </c>
      <c r="D37" s="9">
        <f>F37/9</f>
        <v>126.38888888888889</v>
      </c>
      <c r="E37" s="10">
        <f>G37/9</f>
        <v>144.08333333333334</v>
      </c>
      <c r="F37" s="10">
        <v>1137.5</v>
      </c>
      <c r="G37" s="12">
        <f t="shared" si="6"/>
        <v>1296.75</v>
      </c>
    </row>
    <row r="38" spans="1:7" ht="39" customHeight="1" x14ac:dyDescent="0.15">
      <c r="A38" s="7"/>
      <c r="B38" s="11" t="s">
        <v>76</v>
      </c>
      <c r="C38" s="8" t="s">
        <v>44</v>
      </c>
      <c r="D38" s="9">
        <f>F38/9</f>
        <v>135.41666666666666</v>
      </c>
      <c r="E38" s="10">
        <f>G38/9</f>
        <v>154.375</v>
      </c>
      <c r="F38" s="10">
        <v>1218.75</v>
      </c>
      <c r="G38" s="12">
        <f t="shared" si="6"/>
        <v>1389.375</v>
      </c>
    </row>
    <row r="39" spans="1:7" ht="39" customHeight="1" x14ac:dyDescent="0.15">
      <c r="A39" s="7" t="s">
        <v>26</v>
      </c>
      <c r="B39" s="11" t="s">
        <v>77</v>
      </c>
      <c r="C39" s="8" t="s">
        <v>32</v>
      </c>
      <c r="D39" s="9">
        <f>F39/12</f>
        <v>15.069166666666666</v>
      </c>
      <c r="E39" s="10">
        <f>G39/12</f>
        <v>17.178850000000001</v>
      </c>
      <c r="F39" s="10">
        <v>180.82999999999998</v>
      </c>
      <c r="G39" s="12">
        <f t="shared" ref="G39:G44" si="11">F39+(F39*14%)</f>
        <v>206.14619999999999</v>
      </c>
    </row>
    <row r="40" spans="1:7" ht="39" customHeight="1" x14ac:dyDescent="0.15">
      <c r="A40" s="7" t="s">
        <v>9</v>
      </c>
      <c r="B40" s="11" t="s">
        <v>77</v>
      </c>
      <c r="C40" s="8" t="s">
        <v>3</v>
      </c>
      <c r="D40" s="9">
        <f t="shared" si="3"/>
        <v>25.956666666666667</v>
      </c>
      <c r="E40" s="10">
        <f t="shared" ref="E40:E47" si="12">G40/12</f>
        <v>29.590600000000006</v>
      </c>
      <c r="F40" s="10">
        <v>311.48</v>
      </c>
      <c r="G40" s="12">
        <f>F40+(F40*14%)</f>
        <v>355.08720000000005</v>
      </c>
    </row>
    <row r="41" spans="1:7" ht="39" customHeight="1" x14ac:dyDescent="0.15">
      <c r="A41" s="7" t="s">
        <v>10</v>
      </c>
      <c r="B41" s="11" t="s">
        <v>77</v>
      </c>
      <c r="C41" s="8" t="s">
        <v>4</v>
      </c>
      <c r="D41" s="9">
        <f t="shared" si="3"/>
        <v>44.774166666666666</v>
      </c>
      <c r="E41" s="10">
        <f t="shared" si="12"/>
        <v>51.042549999999999</v>
      </c>
      <c r="F41" s="10">
        <v>537.29</v>
      </c>
      <c r="G41" s="12">
        <f t="shared" si="11"/>
        <v>612.51059999999995</v>
      </c>
    </row>
    <row r="42" spans="1:7" ht="39" customHeight="1" x14ac:dyDescent="0.15">
      <c r="A42" s="7" t="s">
        <v>11</v>
      </c>
      <c r="B42" s="11" t="s">
        <v>78</v>
      </c>
      <c r="C42" s="8" t="s">
        <v>3</v>
      </c>
      <c r="D42" s="9">
        <f>F42/12</f>
        <v>31.849999999999998</v>
      </c>
      <c r="E42" s="10">
        <f t="shared" si="12"/>
        <v>36.308999999999997</v>
      </c>
      <c r="F42" s="10">
        <v>382.2</v>
      </c>
      <c r="G42" s="12">
        <f t="shared" si="11"/>
        <v>435.70799999999997</v>
      </c>
    </row>
    <row r="43" spans="1:7" ht="39" customHeight="1" x14ac:dyDescent="0.15">
      <c r="A43" s="7" t="s">
        <v>12</v>
      </c>
      <c r="B43" s="11" t="s">
        <v>79</v>
      </c>
      <c r="C43" s="8" t="s">
        <v>3</v>
      </c>
      <c r="D43" s="9">
        <f t="shared" si="3"/>
        <v>34.287500000000001</v>
      </c>
      <c r="E43" s="10">
        <f t="shared" si="12"/>
        <v>39.08775</v>
      </c>
      <c r="F43" s="10">
        <v>411.45</v>
      </c>
      <c r="G43" s="12">
        <f t="shared" si="11"/>
        <v>469.053</v>
      </c>
    </row>
    <row r="44" spans="1:7" ht="39" customHeight="1" x14ac:dyDescent="0.15">
      <c r="A44" s="7" t="s">
        <v>13</v>
      </c>
      <c r="B44" s="11" t="s">
        <v>80</v>
      </c>
      <c r="C44" s="8" t="s">
        <v>3</v>
      </c>
      <c r="D44" s="9">
        <f t="shared" si="3"/>
        <v>36.074999999999996</v>
      </c>
      <c r="E44" s="10">
        <f t="shared" si="12"/>
        <v>41.125499999999995</v>
      </c>
      <c r="F44" s="10">
        <v>432.9</v>
      </c>
      <c r="G44" s="12">
        <f t="shared" si="11"/>
        <v>493.50599999999997</v>
      </c>
    </row>
    <row r="45" spans="1:7" ht="39" customHeight="1" x14ac:dyDescent="0.15">
      <c r="A45" s="7" t="s">
        <v>23</v>
      </c>
      <c r="B45" s="11" t="s">
        <v>43</v>
      </c>
      <c r="C45" s="8" t="s">
        <v>5</v>
      </c>
      <c r="D45" s="9">
        <f>F45/12</f>
        <v>17.604166666666668</v>
      </c>
      <c r="E45" s="10">
        <f>G45/12</f>
        <v>20.068749999999998</v>
      </c>
      <c r="F45" s="10">
        <v>211.25</v>
      </c>
      <c r="G45" s="12">
        <f>F45+(F45*14%)</f>
        <v>240.82499999999999</v>
      </c>
    </row>
    <row r="46" spans="1:7" ht="39" customHeight="1" x14ac:dyDescent="0.15">
      <c r="A46" s="7" t="s">
        <v>14</v>
      </c>
      <c r="B46" s="11" t="s">
        <v>36</v>
      </c>
      <c r="C46" s="8" t="s">
        <v>3</v>
      </c>
      <c r="D46" s="9">
        <f t="shared" si="3"/>
        <v>23.703333333333333</v>
      </c>
      <c r="E46" s="10">
        <f t="shared" si="12"/>
        <v>27.021799999999999</v>
      </c>
      <c r="F46" s="10">
        <v>284.44</v>
      </c>
      <c r="G46" s="12">
        <f t="shared" ref="G46:G51" si="13">F46+(F46*14%)</f>
        <v>324.26159999999999</v>
      </c>
    </row>
    <row r="47" spans="1:7" ht="39" customHeight="1" x14ac:dyDescent="0.15">
      <c r="A47" s="7" t="s">
        <v>15</v>
      </c>
      <c r="B47" s="11" t="s">
        <v>36</v>
      </c>
      <c r="C47" s="8" t="s">
        <v>4</v>
      </c>
      <c r="D47" s="9">
        <f t="shared" si="3"/>
        <v>42.315000000000005</v>
      </c>
      <c r="E47" s="10">
        <f t="shared" si="12"/>
        <v>48.239100000000008</v>
      </c>
      <c r="F47" s="10">
        <v>507.78000000000003</v>
      </c>
      <c r="G47" s="12">
        <f t="shared" si="13"/>
        <v>578.86920000000009</v>
      </c>
    </row>
    <row r="48" spans="1:7" ht="39" customHeight="1" x14ac:dyDescent="0.15">
      <c r="A48" s="7" t="s">
        <v>16</v>
      </c>
      <c r="B48" s="11" t="s">
        <v>81</v>
      </c>
      <c r="C48" s="8" t="s">
        <v>96</v>
      </c>
      <c r="D48" s="9">
        <f>F48/24</f>
        <v>19</v>
      </c>
      <c r="E48" s="10">
        <f>G48/24</f>
        <v>21.66</v>
      </c>
      <c r="F48" s="10">
        <v>456</v>
      </c>
      <c r="G48" s="12">
        <f t="shared" si="13"/>
        <v>519.84</v>
      </c>
    </row>
    <row r="49" spans="1:7" ht="39" customHeight="1" x14ac:dyDescent="0.15">
      <c r="A49" s="7" t="s">
        <v>17</v>
      </c>
      <c r="B49" s="11" t="s">
        <v>81</v>
      </c>
      <c r="C49" s="8" t="s">
        <v>97</v>
      </c>
      <c r="D49" s="9">
        <f>F49/12</f>
        <v>25.25</v>
      </c>
      <c r="E49" s="10">
        <f>G49/12</f>
        <v>28.785</v>
      </c>
      <c r="F49" s="10">
        <v>303</v>
      </c>
      <c r="G49" s="12">
        <f t="shared" si="13"/>
        <v>345.42</v>
      </c>
    </row>
    <row r="50" spans="1:7" ht="39" customHeight="1" x14ac:dyDescent="0.15">
      <c r="A50" s="7" t="s">
        <v>18</v>
      </c>
      <c r="B50" s="11" t="s">
        <v>82</v>
      </c>
      <c r="C50" s="8" t="s">
        <v>3</v>
      </c>
      <c r="D50" s="9">
        <f t="shared" si="3"/>
        <v>23.703333333333333</v>
      </c>
      <c r="E50" s="10">
        <f t="shared" ref="E50:E51" si="14">G50/12</f>
        <v>27.021799999999999</v>
      </c>
      <c r="F50" s="10">
        <v>284.44</v>
      </c>
      <c r="G50" s="12">
        <f t="shared" si="13"/>
        <v>324.26159999999999</v>
      </c>
    </row>
    <row r="51" spans="1:7" ht="39" customHeight="1" x14ac:dyDescent="0.15">
      <c r="A51" s="7" t="s">
        <v>19</v>
      </c>
      <c r="B51" s="11" t="s">
        <v>83</v>
      </c>
      <c r="C51" s="8" t="s">
        <v>3</v>
      </c>
      <c r="D51" s="9">
        <f t="shared" si="3"/>
        <v>32.987500000000004</v>
      </c>
      <c r="E51" s="10">
        <f t="shared" si="14"/>
        <v>37.60575</v>
      </c>
      <c r="F51" s="10">
        <v>395.85</v>
      </c>
      <c r="G51" s="12">
        <f t="shared" si="13"/>
        <v>451.26900000000001</v>
      </c>
    </row>
    <row r="52" spans="1:7" ht="39" customHeight="1" x14ac:dyDescent="0.15">
      <c r="A52" s="13">
        <v>6772504408180</v>
      </c>
      <c r="B52" s="11" t="s">
        <v>59</v>
      </c>
      <c r="C52" s="8" t="s">
        <v>39</v>
      </c>
      <c r="D52" s="9">
        <f t="shared" ref="D52:D54" si="15">F52/12</f>
        <v>129</v>
      </c>
      <c r="E52" s="10">
        <f t="shared" ref="E52:E54" si="16">G52/12</f>
        <v>147.06</v>
      </c>
      <c r="F52" s="10">
        <f>129*12</f>
        <v>1548</v>
      </c>
      <c r="G52" s="12">
        <f t="shared" ref="G52:G54" si="17">F52+(F52*14%)</f>
        <v>1764.72</v>
      </c>
    </row>
    <row r="53" spans="1:7" ht="39" customHeight="1" x14ac:dyDescent="0.15">
      <c r="A53" s="13">
        <v>6772504408067</v>
      </c>
      <c r="B53" s="11" t="s">
        <v>60</v>
      </c>
      <c r="C53" s="8" t="s">
        <v>39</v>
      </c>
      <c r="D53" s="9">
        <f t="shared" si="15"/>
        <v>127.36</v>
      </c>
      <c r="E53" s="10">
        <f t="shared" si="16"/>
        <v>145.19039999999998</v>
      </c>
      <c r="F53" s="10">
        <f>127.36*12</f>
        <v>1528.32</v>
      </c>
      <c r="G53" s="12">
        <f t="shared" si="17"/>
        <v>1742.2847999999999</v>
      </c>
    </row>
    <row r="54" spans="1:7" ht="39" customHeight="1" x14ac:dyDescent="0.15">
      <c r="A54" s="14">
        <v>6772504408258</v>
      </c>
      <c r="B54" s="15" t="s">
        <v>61</v>
      </c>
      <c r="C54" s="16" t="s">
        <v>39</v>
      </c>
      <c r="D54" s="17">
        <f t="shared" si="15"/>
        <v>131.5</v>
      </c>
      <c r="E54" s="18">
        <f t="shared" si="16"/>
        <v>149.91</v>
      </c>
      <c r="F54" s="18">
        <f>131.5*12</f>
        <v>1578</v>
      </c>
      <c r="G54" s="19">
        <f t="shared" si="17"/>
        <v>1798.92</v>
      </c>
    </row>
    <row r="55" spans="1:7" ht="39" customHeight="1" x14ac:dyDescent="0.15"/>
    <row r="56" spans="1:7" ht="39" customHeight="1" x14ac:dyDescent="0.15"/>
    <row r="57" spans="1:7" ht="33.75" customHeight="1" x14ac:dyDescent="0.15">
      <c r="B57" s="1"/>
      <c r="C57" s="3"/>
    </row>
    <row r="58" spans="1:7" ht="33.75" customHeight="1" x14ac:dyDescent="0.15">
      <c r="B58" s="1"/>
      <c r="C58" s="3"/>
    </row>
    <row r="59" spans="1:7" ht="33.75" customHeight="1" x14ac:dyDescent="0.15">
      <c r="B59" s="1"/>
      <c r="C59" s="3"/>
    </row>
    <row r="60" spans="1:7" ht="33.75" customHeight="1" x14ac:dyDescent="0.15">
      <c r="B60" s="1"/>
      <c r="C60" s="3"/>
    </row>
    <row r="61" spans="1:7" ht="33.75" customHeight="1" x14ac:dyDescent="0.15">
      <c r="B61" s="1"/>
      <c r="C61" s="3"/>
    </row>
    <row r="62" spans="1:7" ht="33.75" customHeight="1" x14ac:dyDescent="0.15">
      <c r="B62" s="1"/>
      <c r="C62" s="3"/>
    </row>
    <row r="63" spans="1:7" ht="33.75" customHeight="1" x14ac:dyDescent="0.15">
      <c r="B63" s="1"/>
      <c r="C63" s="3"/>
    </row>
    <row r="64" spans="1:7" ht="33.75" customHeight="1" x14ac:dyDescent="0.15">
      <c r="B64" s="1"/>
      <c r="C64" s="3"/>
    </row>
    <row r="65" spans="2:3" ht="33.75" customHeight="1" x14ac:dyDescent="0.15">
      <c r="B65" s="1"/>
      <c r="C65" s="3"/>
    </row>
    <row r="66" spans="2:3" ht="33.75" customHeight="1" x14ac:dyDescent="0.15">
      <c r="B66" s="1"/>
      <c r="C66" s="3"/>
    </row>
    <row r="67" spans="2:3" ht="33.75" customHeight="1" x14ac:dyDescent="0.15">
      <c r="B67" s="1"/>
      <c r="C67" s="3"/>
    </row>
    <row r="68" spans="2:3" ht="33.75" customHeight="1" x14ac:dyDescent="0.15">
      <c r="B68" s="1"/>
      <c r="C68" s="3"/>
    </row>
    <row r="69" spans="2:3" ht="33.75" customHeight="1" x14ac:dyDescent="0.15">
      <c r="B69" s="1"/>
      <c r="C69" s="3"/>
    </row>
    <row r="70" spans="2:3" ht="33.75" customHeight="1" x14ac:dyDescent="0.15">
      <c r="B70" s="1"/>
      <c r="C70" s="3"/>
    </row>
    <row r="71" spans="2:3" ht="33.75" customHeight="1" x14ac:dyDescent="0.15">
      <c r="B71" s="1"/>
      <c r="C71" s="3"/>
    </row>
    <row r="72" spans="2:3" ht="33.75" customHeight="1" x14ac:dyDescent="0.15">
      <c r="B72" s="1"/>
      <c r="C72" s="3"/>
    </row>
    <row r="73" spans="2:3" ht="33.75" customHeight="1" x14ac:dyDescent="0.15">
      <c r="B73" s="1"/>
      <c r="C73" s="3"/>
    </row>
    <row r="74" spans="2:3" ht="33.75" customHeight="1" x14ac:dyDescent="0.15">
      <c r="B74" s="1"/>
      <c r="C74" s="3"/>
    </row>
    <row r="75" spans="2:3" ht="33.75" customHeight="1" x14ac:dyDescent="0.15">
      <c r="B75" s="1"/>
      <c r="C75" s="3"/>
    </row>
    <row r="76" spans="2:3" ht="33.75" customHeight="1" x14ac:dyDescent="0.15">
      <c r="B76" s="1"/>
      <c r="C76" s="3"/>
    </row>
    <row r="77" spans="2:3" ht="33.75" customHeight="1" x14ac:dyDescent="0.15">
      <c r="B77" s="1"/>
      <c r="C77" s="3"/>
    </row>
    <row r="78" spans="2:3" ht="33.75" customHeight="1" x14ac:dyDescent="0.15">
      <c r="B78" s="1"/>
      <c r="C78" s="3"/>
    </row>
    <row r="79" spans="2:3" ht="33.75" customHeight="1" x14ac:dyDescent="0.15">
      <c r="B79" s="1"/>
      <c r="C79" s="3"/>
    </row>
    <row r="80" spans="2:3" ht="33.75" customHeight="1" x14ac:dyDescent="0.15">
      <c r="B80" s="1"/>
      <c r="C80" s="3"/>
    </row>
    <row r="81" spans="2:3" ht="33.75" customHeight="1" x14ac:dyDescent="0.15">
      <c r="B81" s="1"/>
      <c r="C81" s="3"/>
    </row>
    <row r="82" spans="2:3" ht="33.75" customHeight="1" x14ac:dyDescent="0.15">
      <c r="B82" s="1"/>
      <c r="C82" s="3"/>
    </row>
    <row r="83" spans="2:3" ht="33.75" customHeight="1" x14ac:dyDescent="0.15">
      <c r="B83" s="1"/>
      <c r="C83" s="3"/>
    </row>
    <row r="84" spans="2:3" ht="33.75" customHeight="1" x14ac:dyDescent="0.15">
      <c r="B84" s="1"/>
      <c r="C84" s="3"/>
    </row>
    <row r="85" spans="2:3" ht="33.75" customHeight="1" x14ac:dyDescent="0.15">
      <c r="B85" s="1"/>
      <c r="C85" s="3"/>
    </row>
    <row r="86" spans="2:3" ht="33.75" customHeight="1" x14ac:dyDescent="0.15">
      <c r="B86" s="1"/>
      <c r="C86" s="3"/>
    </row>
    <row r="87" spans="2:3" ht="33.75" customHeight="1" x14ac:dyDescent="0.15">
      <c r="B87" s="1"/>
      <c r="C87" s="3"/>
    </row>
    <row r="88" spans="2:3" ht="33.75" customHeight="1" x14ac:dyDescent="0.15">
      <c r="B88" s="1"/>
      <c r="C88" s="3"/>
    </row>
    <row r="89" spans="2:3" ht="33.75" customHeight="1" x14ac:dyDescent="0.15">
      <c r="B89" s="1"/>
      <c r="C89" s="3"/>
    </row>
    <row r="90" spans="2:3" ht="33.75" customHeight="1" x14ac:dyDescent="0.15">
      <c r="B90" s="1"/>
      <c r="C90" s="3"/>
    </row>
    <row r="91" spans="2:3" ht="33.75" customHeight="1" x14ac:dyDescent="0.15">
      <c r="B91" s="1"/>
      <c r="C91" s="3"/>
    </row>
    <row r="92" spans="2:3" ht="33.75" customHeight="1" x14ac:dyDescent="0.15">
      <c r="B92" s="1"/>
      <c r="C92" s="3"/>
    </row>
    <row r="93" spans="2:3" ht="33.75" customHeight="1" x14ac:dyDescent="0.15">
      <c r="B93" s="1"/>
      <c r="C93" s="3"/>
    </row>
    <row r="94" spans="2:3" ht="33.75" customHeight="1" x14ac:dyDescent="0.15">
      <c r="B94" s="1"/>
      <c r="C94" s="3"/>
    </row>
    <row r="95" spans="2:3" ht="33.75" customHeight="1" x14ac:dyDescent="0.15">
      <c r="B95" s="1"/>
      <c r="C95" s="3"/>
    </row>
    <row r="96" spans="2:3" ht="33.75" customHeight="1" x14ac:dyDescent="0.15">
      <c r="B96" s="1"/>
      <c r="C96" s="3"/>
    </row>
    <row r="97" spans="2:3" ht="33.75" customHeight="1" x14ac:dyDescent="0.15">
      <c r="B97" s="1"/>
      <c r="C97" s="3"/>
    </row>
    <row r="98" spans="2:3" ht="33.75" customHeight="1" x14ac:dyDescent="0.15">
      <c r="B98" s="1"/>
      <c r="C98" s="3"/>
    </row>
    <row r="99" spans="2:3" ht="33.75" customHeight="1" x14ac:dyDescent="0.15">
      <c r="B99" s="1"/>
      <c r="C99" s="3"/>
    </row>
    <row r="100" spans="2:3" ht="33.75" customHeight="1" x14ac:dyDescent="0.15">
      <c r="B100" s="1"/>
      <c r="C100" s="3"/>
    </row>
    <row r="101" spans="2:3" ht="33.75" customHeight="1" x14ac:dyDescent="0.15">
      <c r="B101" s="1"/>
      <c r="C101" s="3"/>
    </row>
    <row r="102" spans="2:3" ht="33.75" customHeight="1" x14ac:dyDescent="0.15">
      <c r="B102" s="1"/>
      <c r="C102" s="3"/>
    </row>
    <row r="103" spans="2:3" ht="33.75" customHeight="1" x14ac:dyDescent="0.15">
      <c r="B103" s="1"/>
      <c r="C103" s="3"/>
    </row>
    <row r="104" spans="2:3" ht="33.75" customHeight="1" x14ac:dyDescent="0.15">
      <c r="B104" s="1"/>
      <c r="C104" s="3"/>
    </row>
    <row r="105" spans="2:3" ht="33.75" customHeight="1" x14ac:dyDescent="0.15">
      <c r="B105" s="1"/>
      <c r="C105" s="3"/>
    </row>
    <row r="106" spans="2:3" ht="33.75" customHeight="1" x14ac:dyDescent="0.15">
      <c r="B106" s="1"/>
      <c r="C106" s="3"/>
    </row>
    <row r="107" spans="2:3" ht="33.75" customHeight="1" x14ac:dyDescent="0.15">
      <c r="B107" s="1"/>
      <c r="C107" s="3"/>
    </row>
    <row r="108" spans="2:3" ht="33.75" customHeight="1" x14ac:dyDescent="0.15">
      <c r="B108" s="1"/>
      <c r="C108" s="3"/>
    </row>
    <row r="109" spans="2:3" ht="33.75" customHeight="1" x14ac:dyDescent="0.15">
      <c r="B109" s="1"/>
      <c r="C109" s="3"/>
    </row>
    <row r="110" spans="2:3" ht="33.75" customHeight="1" x14ac:dyDescent="0.15">
      <c r="B110" s="1"/>
      <c r="C110" s="3"/>
    </row>
    <row r="111" spans="2:3" ht="33.75" customHeight="1" x14ac:dyDescent="0.15">
      <c r="B111" s="1"/>
      <c r="C111" s="3"/>
    </row>
    <row r="112" spans="2:3" ht="33.75" customHeight="1" x14ac:dyDescent="0.15">
      <c r="B112" s="1"/>
      <c r="C112" s="3"/>
    </row>
    <row r="113" spans="2:3" ht="33.75" customHeight="1" x14ac:dyDescent="0.15">
      <c r="B113" s="1"/>
      <c r="C113" s="3"/>
    </row>
    <row r="114" spans="2:3" ht="33.75" customHeight="1" x14ac:dyDescent="0.15">
      <c r="B114" s="1"/>
      <c r="C114" s="3"/>
    </row>
    <row r="115" spans="2:3" ht="33.75" customHeight="1" x14ac:dyDescent="0.15">
      <c r="B115" s="1"/>
      <c r="C115" s="3"/>
    </row>
    <row r="116" spans="2:3" ht="33.75" customHeight="1" x14ac:dyDescent="0.15">
      <c r="B116" s="1"/>
      <c r="C116" s="3"/>
    </row>
    <row r="117" spans="2:3" ht="33.75" customHeight="1" x14ac:dyDescent="0.15">
      <c r="B117" s="1"/>
      <c r="C117" s="3"/>
    </row>
    <row r="118" spans="2:3" ht="33.75" customHeight="1" x14ac:dyDescent="0.15">
      <c r="B118" s="1"/>
      <c r="C118" s="3"/>
    </row>
    <row r="119" spans="2:3" ht="33.75" customHeight="1" x14ac:dyDescent="0.15">
      <c r="B119" s="1"/>
      <c r="C119" s="3"/>
    </row>
    <row r="120" spans="2:3" ht="33.75" customHeight="1" x14ac:dyDescent="0.15">
      <c r="B120" s="1"/>
      <c r="C120" s="3"/>
    </row>
    <row r="121" spans="2:3" ht="33.75" customHeight="1" x14ac:dyDescent="0.15">
      <c r="B121" s="1"/>
      <c r="C121" s="3"/>
    </row>
    <row r="122" spans="2:3" ht="33.75" customHeight="1" x14ac:dyDescent="0.15">
      <c r="B122" s="1"/>
      <c r="C122" s="3"/>
    </row>
    <row r="123" spans="2:3" ht="33.75" customHeight="1" x14ac:dyDescent="0.15">
      <c r="B123" s="1"/>
      <c r="C123" s="3"/>
    </row>
    <row r="124" spans="2:3" ht="33.75" customHeight="1" x14ac:dyDescent="0.15">
      <c r="B124" s="1"/>
      <c r="C124" s="3"/>
    </row>
    <row r="125" spans="2:3" ht="33.75" customHeight="1" x14ac:dyDescent="0.15">
      <c r="B125" s="1"/>
      <c r="C125" s="3"/>
    </row>
    <row r="126" spans="2:3" ht="33.75" customHeight="1" x14ac:dyDescent="0.15">
      <c r="B126" s="1"/>
      <c r="C126" s="3"/>
    </row>
    <row r="127" spans="2:3" ht="33.75" customHeight="1" x14ac:dyDescent="0.15">
      <c r="B127" s="1"/>
      <c r="C127" s="3"/>
    </row>
    <row r="128" spans="2:3" ht="33.75" customHeight="1" x14ac:dyDescent="0.15">
      <c r="B128" s="1"/>
      <c r="C128" s="3"/>
    </row>
    <row r="129" spans="2:3" ht="33.75" customHeight="1" x14ac:dyDescent="0.15">
      <c r="B129" s="1"/>
      <c r="C129" s="3"/>
    </row>
    <row r="130" spans="2:3" ht="33.75" customHeight="1" x14ac:dyDescent="0.15">
      <c r="B130" s="1"/>
      <c r="C130" s="3"/>
    </row>
    <row r="131" spans="2:3" ht="33.75" customHeight="1" x14ac:dyDescent="0.15">
      <c r="B131" s="1"/>
      <c r="C131" s="3"/>
    </row>
    <row r="132" spans="2:3" ht="33.75" customHeight="1" x14ac:dyDescent="0.15">
      <c r="B132" s="1"/>
      <c r="C132" s="3"/>
    </row>
    <row r="133" spans="2:3" ht="33.75" customHeight="1" x14ac:dyDescent="0.15">
      <c r="B133" s="1"/>
      <c r="C133" s="3"/>
    </row>
    <row r="134" spans="2:3" ht="33.75" customHeight="1" x14ac:dyDescent="0.15">
      <c r="B134" s="1"/>
      <c r="C134" s="3"/>
    </row>
    <row r="135" spans="2:3" ht="33.75" customHeight="1" x14ac:dyDescent="0.15">
      <c r="B135" s="1"/>
      <c r="C135" s="3"/>
    </row>
    <row r="136" spans="2:3" ht="33.75" customHeight="1" x14ac:dyDescent="0.15">
      <c r="B136" s="1"/>
      <c r="C136" s="3"/>
    </row>
    <row r="137" spans="2:3" ht="33.75" customHeight="1" x14ac:dyDescent="0.15">
      <c r="B137" s="1"/>
      <c r="C137" s="3"/>
    </row>
    <row r="138" spans="2:3" ht="33.75" customHeight="1" x14ac:dyDescent="0.15">
      <c r="B138" s="1"/>
      <c r="C138" s="3"/>
    </row>
    <row r="139" spans="2:3" ht="33.75" customHeight="1" x14ac:dyDescent="0.15">
      <c r="B139" s="1"/>
      <c r="C139" s="3"/>
    </row>
    <row r="140" spans="2:3" ht="33.75" customHeight="1" x14ac:dyDescent="0.15">
      <c r="B140" s="1"/>
      <c r="C140" s="3"/>
    </row>
    <row r="141" spans="2:3" ht="33.75" customHeight="1" x14ac:dyDescent="0.15">
      <c r="B141" s="1"/>
      <c r="C141" s="3"/>
    </row>
    <row r="142" spans="2:3" ht="33.75" customHeight="1" x14ac:dyDescent="0.15">
      <c r="B142" s="1"/>
      <c r="C142" s="3"/>
    </row>
    <row r="143" spans="2:3" ht="33.75" customHeight="1" x14ac:dyDescent="0.15">
      <c r="B143" s="1"/>
      <c r="C143" s="3"/>
    </row>
    <row r="144" spans="2:3" ht="33.75" customHeight="1" x14ac:dyDescent="0.15">
      <c r="B144" s="1"/>
      <c r="C144" s="3"/>
    </row>
    <row r="145" spans="2:3" ht="33.75" customHeight="1" x14ac:dyDescent="0.15">
      <c r="B145" s="1"/>
      <c r="C145" s="3"/>
    </row>
    <row r="146" spans="2:3" ht="33.75" customHeight="1" x14ac:dyDescent="0.15">
      <c r="B146" s="1"/>
      <c r="C146" s="3"/>
    </row>
    <row r="147" spans="2:3" ht="33.75" customHeight="1" x14ac:dyDescent="0.15">
      <c r="B147" s="1"/>
      <c r="C147" s="3"/>
    </row>
    <row r="148" spans="2:3" ht="33.75" customHeight="1" x14ac:dyDescent="0.15">
      <c r="B148" s="1"/>
      <c r="C148" s="3"/>
    </row>
    <row r="149" spans="2:3" ht="33.75" customHeight="1" x14ac:dyDescent="0.15">
      <c r="B149" s="1"/>
      <c r="C149" s="3"/>
    </row>
    <row r="150" spans="2:3" ht="33.75" customHeight="1" x14ac:dyDescent="0.15">
      <c r="B150" s="1"/>
      <c r="C150" s="3"/>
    </row>
    <row r="151" spans="2:3" ht="33.75" customHeight="1" x14ac:dyDescent="0.15">
      <c r="B151" s="1"/>
      <c r="C151" s="3"/>
    </row>
    <row r="152" spans="2:3" ht="33.75" customHeight="1" x14ac:dyDescent="0.15">
      <c r="B152" s="1"/>
      <c r="C152" s="3"/>
    </row>
    <row r="153" spans="2:3" ht="33.75" customHeight="1" x14ac:dyDescent="0.15">
      <c r="B153" s="1"/>
      <c r="C153" s="3"/>
    </row>
    <row r="154" spans="2:3" ht="33.75" customHeight="1" x14ac:dyDescent="0.15">
      <c r="B154" s="1"/>
      <c r="C154" s="3"/>
    </row>
    <row r="155" spans="2:3" ht="33.75" customHeight="1" x14ac:dyDescent="0.15">
      <c r="B155" s="1"/>
      <c r="C155" s="3"/>
    </row>
    <row r="156" spans="2:3" ht="33.75" customHeight="1" x14ac:dyDescent="0.15">
      <c r="B156" s="1"/>
      <c r="C156" s="3"/>
    </row>
    <row r="157" spans="2:3" ht="33.75" customHeight="1" x14ac:dyDescent="0.15">
      <c r="B157" s="1"/>
      <c r="C157" s="3"/>
    </row>
    <row r="158" spans="2:3" ht="33.75" customHeight="1" x14ac:dyDescent="0.15">
      <c r="B158" s="1"/>
      <c r="C158" s="3"/>
    </row>
    <row r="159" spans="2:3" ht="33.75" customHeight="1" x14ac:dyDescent="0.15">
      <c r="B159" s="1"/>
      <c r="C159" s="3"/>
    </row>
    <row r="160" spans="2:3" ht="33.75" customHeight="1" x14ac:dyDescent="0.15">
      <c r="B160" s="1"/>
      <c r="C160" s="3"/>
    </row>
    <row r="161" spans="2:3" ht="33.75" customHeight="1" x14ac:dyDescent="0.15">
      <c r="B161" s="1"/>
      <c r="C161" s="3"/>
    </row>
    <row r="162" spans="2:3" ht="33.75" customHeight="1" x14ac:dyDescent="0.15">
      <c r="B162" s="1"/>
      <c r="C162" s="3"/>
    </row>
    <row r="163" spans="2:3" ht="33.75" customHeight="1" x14ac:dyDescent="0.15">
      <c r="B163" s="1"/>
      <c r="C163" s="3"/>
    </row>
  </sheetData>
  <mergeCells count="1">
    <mergeCell ref="A10:G10"/>
  </mergeCells>
  <phoneticPr fontId="2" type="noConversion"/>
  <printOptions horizontalCentered="1" verticalCentered="1"/>
  <pageMargins left="0" right="0" top="0" bottom="0" header="0" footer="0"/>
  <pageSetup scale="4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U146"/>
  <sheetViews>
    <sheetView rightToLeft="1" zoomScale="40" zoomScaleNormal="40" workbookViewId="0">
      <selection activeCell="V21" sqref="V21"/>
    </sheetView>
  </sheetViews>
  <sheetFormatPr defaultRowHeight="13.5" x14ac:dyDescent="0.15"/>
  <cols>
    <col min="1" max="1" width="8.82421875" bestFit="1" customWidth="1"/>
    <col min="2" max="15" width="9.0703125" bestFit="1" customWidth="1"/>
    <col min="17" max="37" width="9.0703125" bestFit="1" customWidth="1"/>
    <col min="39" max="39" width="9.0703125" bestFit="1" customWidth="1"/>
    <col min="41" max="47" width="9.0703125" bestFit="1" customWidth="1"/>
    <col min="49" max="57" width="9.0703125" bestFit="1" customWidth="1"/>
    <col min="59" max="59" width="9.0703125" bestFit="1" customWidth="1"/>
    <col min="61" max="61" width="9.0703125" bestFit="1" customWidth="1"/>
    <col min="63" max="63" width="9.0703125" bestFit="1" customWidth="1"/>
  </cols>
  <sheetData>
    <row r="1" spans="1:73" s="94" customFormat="1" x14ac:dyDescent="0.15"/>
    <row r="2" spans="1:73" ht="35.25" customHeight="1" x14ac:dyDescent="0.15">
      <c r="A2" s="94"/>
      <c r="B2" s="94"/>
      <c r="C2" s="94"/>
      <c r="D2" s="94"/>
      <c r="E2" s="94"/>
      <c r="F2" s="94"/>
      <c r="G2" s="94"/>
      <c r="H2" s="240" t="s">
        <v>289</v>
      </c>
      <c r="I2" s="240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</row>
    <row r="3" spans="1:73" ht="28.5" thickBot="1" x14ac:dyDescent="0.35">
      <c r="A3" s="103"/>
      <c r="B3" s="241">
        <v>1</v>
      </c>
      <c r="C3" s="241"/>
      <c r="D3" s="241">
        <v>2</v>
      </c>
      <c r="E3" s="241"/>
      <c r="F3" s="241">
        <v>3</v>
      </c>
      <c r="G3" s="241"/>
      <c r="H3" s="241">
        <v>4</v>
      </c>
      <c r="I3" s="241"/>
      <c r="J3" s="241">
        <v>5</v>
      </c>
      <c r="K3" s="241"/>
      <c r="L3" s="241">
        <v>6</v>
      </c>
      <c r="M3" s="241"/>
      <c r="N3" s="241">
        <v>7</v>
      </c>
      <c r="O3" s="241"/>
      <c r="P3" s="241">
        <v>8</v>
      </c>
      <c r="Q3" s="241"/>
      <c r="R3" s="241">
        <v>9</v>
      </c>
      <c r="S3" s="241"/>
      <c r="T3" s="241">
        <v>10</v>
      </c>
      <c r="U3" s="241"/>
      <c r="V3" s="241">
        <v>11</v>
      </c>
      <c r="W3" s="241"/>
      <c r="X3" s="241">
        <v>12</v>
      </c>
      <c r="Y3" s="241"/>
      <c r="Z3" s="241">
        <v>13</v>
      </c>
      <c r="AA3" s="241"/>
      <c r="AB3" s="241">
        <v>14</v>
      </c>
      <c r="AC3" s="241"/>
      <c r="AD3" s="241">
        <v>15</v>
      </c>
      <c r="AE3" s="241"/>
      <c r="AF3" s="241">
        <v>16</v>
      </c>
      <c r="AG3" s="241"/>
      <c r="AH3" s="241">
        <v>17</v>
      </c>
      <c r="AI3" s="241"/>
      <c r="AJ3" s="241">
        <v>18</v>
      </c>
      <c r="AK3" s="241"/>
      <c r="AL3" s="241">
        <v>19</v>
      </c>
      <c r="AM3" s="241"/>
      <c r="AN3" s="241">
        <v>20</v>
      </c>
      <c r="AO3" s="241"/>
      <c r="AP3" s="241">
        <v>21</v>
      </c>
      <c r="AQ3" s="241"/>
      <c r="AR3" s="241">
        <v>22</v>
      </c>
      <c r="AS3" s="241"/>
      <c r="AT3" s="241">
        <v>23</v>
      </c>
      <c r="AU3" s="241"/>
      <c r="AV3" s="241">
        <v>24</v>
      </c>
      <c r="AW3" s="241"/>
      <c r="AX3" s="241">
        <v>25</v>
      </c>
      <c r="AY3" s="241"/>
      <c r="AZ3" s="241">
        <v>26</v>
      </c>
      <c r="BA3" s="241"/>
      <c r="BB3" s="241">
        <v>27</v>
      </c>
      <c r="BC3" s="241"/>
      <c r="BD3" s="241">
        <v>28</v>
      </c>
      <c r="BE3" s="241"/>
      <c r="BF3" s="241">
        <v>29</v>
      </c>
      <c r="BG3" s="241"/>
      <c r="BH3" s="241">
        <v>30</v>
      </c>
      <c r="BI3" s="241"/>
      <c r="BJ3" s="241">
        <v>31</v>
      </c>
      <c r="BK3" s="241"/>
      <c r="BL3" s="241">
        <v>32</v>
      </c>
      <c r="BM3" s="241"/>
      <c r="BN3" s="241"/>
      <c r="BO3" s="241"/>
      <c r="BP3" s="95"/>
      <c r="BQ3" s="95"/>
      <c r="BR3" s="95"/>
      <c r="BS3" s="95"/>
      <c r="BT3" s="95"/>
      <c r="BU3" s="95"/>
    </row>
    <row r="4" spans="1:73" s="113" customFormat="1" ht="115.5" customHeight="1" x14ac:dyDescent="0.35">
      <c r="A4" s="112"/>
      <c r="B4" s="234" t="s">
        <v>268</v>
      </c>
      <c r="C4" s="235"/>
      <c r="D4" s="236" t="s">
        <v>269</v>
      </c>
      <c r="E4" s="237"/>
      <c r="F4" s="234" t="s">
        <v>270</v>
      </c>
      <c r="G4" s="235"/>
      <c r="H4" s="238" t="s">
        <v>271</v>
      </c>
      <c r="I4" s="239"/>
      <c r="J4" s="234" t="s">
        <v>272</v>
      </c>
      <c r="K4" s="235"/>
      <c r="L4" s="236" t="s">
        <v>273</v>
      </c>
      <c r="M4" s="237"/>
      <c r="N4" s="234" t="s">
        <v>274</v>
      </c>
      <c r="O4" s="235"/>
      <c r="P4" s="236" t="s">
        <v>275</v>
      </c>
      <c r="Q4" s="237"/>
      <c r="R4" s="234" t="s">
        <v>276</v>
      </c>
      <c r="S4" s="235"/>
      <c r="T4" s="236" t="s">
        <v>277</v>
      </c>
      <c r="U4" s="237"/>
      <c r="V4" s="234" t="s">
        <v>106</v>
      </c>
      <c r="W4" s="235"/>
      <c r="X4" s="236" t="s">
        <v>107</v>
      </c>
      <c r="Y4" s="237"/>
      <c r="Z4" s="234" t="s">
        <v>278</v>
      </c>
      <c r="AA4" s="235"/>
      <c r="AB4" s="236" t="s">
        <v>279</v>
      </c>
      <c r="AC4" s="237"/>
      <c r="AD4" s="234" t="s">
        <v>280</v>
      </c>
      <c r="AE4" s="235"/>
      <c r="AF4" s="236" t="s">
        <v>114</v>
      </c>
      <c r="AG4" s="237"/>
      <c r="AH4" s="234" t="s">
        <v>198</v>
      </c>
      <c r="AI4" s="235"/>
      <c r="AJ4" s="236" t="s">
        <v>115</v>
      </c>
      <c r="AK4" s="237"/>
      <c r="AL4" s="234" t="s">
        <v>116</v>
      </c>
      <c r="AM4" s="235"/>
      <c r="AN4" s="236" t="s">
        <v>281</v>
      </c>
      <c r="AO4" s="237"/>
      <c r="AP4" s="234" t="s">
        <v>282</v>
      </c>
      <c r="AQ4" s="235"/>
      <c r="AR4" s="236" t="s">
        <v>283</v>
      </c>
      <c r="AS4" s="237"/>
      <c r="AT4" s="234" t="s">
        <v>284</v>
      </c>
      <c r="AU4" s="235"/>
      <c r="AV4" s="236" t="s">
        <v>285</v>
      </c>
      <c r="AW4" s="237"/>
      <c r="AX4" s="234" t="s">
        <v>286</v>
      </c>
      <c r="AY4" s="235"/>
      <c r="AZ4" s="236" t="s">
        <v>287</v>
      </c>
      <c r="BA4" s="237"/>
      <c r="BB4" s="234" t="s">
        <v>123</v>
      </c>
      <c r="BC4" s="235"/>
      <c r="BD4" s="236" t="s">
        <v>124</v>
      </c>
      <c r="BE4" s="237"/>
      <c r="BF4" s="234" t="s">
        <v>228</v>
      </c>
      <c r="BG4" s="235"/>
      <c r="BH4" s="236" t="s">
        <v>229</v>
      </c>
      <c r="BI4" s="237"/>
      <c r="BJ4" s="234" t="s">
        <v>231</v>
      </c>
      <c r="BK4" s="235"/>
      <c r="BL4" s="236" t="s">
        <v>230</v>
      </c>
      <c r="BM4" s="237"/>
      <c r="BN4" s="242"/>
      <c r="BO4" s="243"/>
      <c r="BP4" s="244"/>
      <c r="BQ4" s="245"/>
      <c r="BR4" s="246"/>
      <c r="BS4" s="247"/>
      <c r="BT4" s="244"/>
      <c r="BU4" s="245"/>
    </row>
    <row r="5" spans="1:73" ht="29.25" x14ac:dyDescent="0.3">
      <c r="A5" s="105" t="s">
        <v>288</v>
      </c>
      <c r="B5" s="106">
        <v>5</v>
      </c>
      <c r="C5" s="109">
        <v>69</v>
      </c>
      <c r="D5" s="99">
        <v>5</v>
      </c>
      <c r="E5" s="111">
        <v>63</v>
      </c>
      <c r="F5" s="106">
        <v>9</v>
      </c>
      <c r="G5" s="109">
        <v>8</v>
      </c>
      <c r="H5" s="99">
        <v>9</v>
      </c>
      <c r="I5" s="111">
        <v>4</v>
      </c>
      <c r="J5" s="106">
        <v>6</v>
      </c>
      <c r="K5" s="109">
        <v>46</v>
      </c>
      <c r="L5" s="99">
        <v>2</v>
      </c>
      <c r="M5" s="111">
        <v>149</v>
      </c>
      <c r="N5" s="106">
        <v>9</v>
      </c>
      <c r="O5" s="109">
        <v>106</v>
      </c>
      <c r="P5" s="99"/>
      <c r="Q5" s="111">
        <v>219</v>
      </c>
      <c r="R5" s="106">
        <v>7</v>
      </c>
      <c r="S5" s="109">
        <v>101</v>
      </c>
      <c r="T5" s="99">
        <v>7</v>
      </c>
      <c r="U5" s="111">
        <v>100</v>
      </c>
      <c r="V5" s="106">
        <v>6</v>
      </c>
      <c r="W5" s="109">
        <v>32</v>
      </c>
      <c r="X5" s="99">
        <v>5</v>
      </c>
      <c r="Y5" s="111">
        <v>14</v>
      </c>
      <c r="Z5" s="106">
        <v>1</v>
      </c>
      <c r="AA5" s="109">
        <v>57</v>
      </c>
      <c r="AB5" s="99">
        <v>2</v>
      </c>
      <c r="AC5" s="111">
        <v>47</v>
      </c>
      <c r="AD5" s="106">
        <v>7</v>
      </c>
      <c r="AE5" s="109">
        <v>39</v>
      </c>
      <c r="AF5" s="99">
        <v>6</v>
      </c>
      <c r="AG5" s="111">
        <v>9</v>
      </c>
      <c r="AH5" s="106">
        <v>8</v>
      </c>
      <c r="AI5" s="109">
        <v>14</v>
      </c>
      <c r="AJ5" s="99">
        <v>7</v>
      </c>
      <c r="AK5" s="111">
        <v>53</v>
      </c>
      <c r="AL5" s="106"/>
      <c r="AM5" s="109">
        <v>32</v>
      </c>
      <c r="AN5" s="99"/>
      <c r="AO5" s="111">
        <v>11</v>
      </c>
      <c r="AP5" s="106">
        <v>1</v>
      </c>
      <c r="AQ5" s="109">
        <v>40</v>
      </c>
      <c r="AR5" s="99">
        <v>2</v>
      </c>
      <c r="AS5" s="111">
        <v>25</v>
      </c>
      <c r="AT5" s="106">
        <v>4</v>
      </c>
      <c r="AU5" s="109">
        <v>39</v>
      </c>
      <c r="AV5" s="99"/>
      <c r="AW5" s="111">
        <v>29</v>
      </c>
      <c r="AX5" s="106">
        <v>9</v>
      </c>
      <c r="AY5" s="109">
        <v>122</v>
      </c>
      <c r="AZ5" s="99">
        <v>11</v>
      </c>
      <c r="BA5" s="111">
        <v>127</v>
      </c>
      <c r="BB5" s="106">
        <v>2</v>
      </c>
      <c r="BC5" s="109">
        <v>80</v>
      </c>
      <c r="BD5" s="99">
        <v>2</v>
      </c>
      <c r="BE5" s="111">
        <v>92</v>
      </c>
      <c r="BF5" s="106"/>
      <c r="BG5" s="109">
        <v>5</v>
      </c>
      <c r="BH5" s="99"/>
      <c r="BI5" s="111">
        <v>5</v>
      </c>
      <c r="BJ5" s="106"/>
      <c r="BK5" s="109">
        <v>5</v>
      </c>
      <c r="BL5" s="99"/>
      <c r="BM5" s="111">
        <v>5</v>
      </c>
      <c r="BN5" s="106"/>
      <c r="BO5" s="107"/>
      <c r="BP5" s="96"/>
      <c r="BQ5" s="100"/>
      <c r="BR5" s="99"/>
      <c r="BS5" s="97"/>
      <c r="BT5" s="96"/>
      <c r="BU5" s="100"/>
    </row>
    <row r="6" spans="1:73" ht="69.75" customHeight="1" x14ac:dyDescent="0.3">
      <c r="A6" s="104"/>
      <c r="B6" s="106"/>
      <c r="C6" s="109">
        <v>5</v>
      </c>
      <c r="D6" s="99"/>
      <c r="E6" s="111">
        <v>5</v>
      </c>
      <c r="F6" s="106"/>
      <c r="G6" s="109">
        <v>2</v>
      </c>
      <c r="H6" s="99"/>
      <c r="I6" s="111">
        <v>2</v>
      </c>
      <c r="J6" s="106"/>
      <c r="K6" s="109">
        <v>3</v>
      </c>
      <c r="L6" s="99"/>
      <c r="M6" s="111"/>
      <c r="N6" s="106"/>
      <c r="O6" s="109">
        <v>10</v>
      </c>
      <c r="P6" s="99"/>
      <c r="Q6" s="111">
        <v>15</v>
      </c>
      <c r="R6" s="106"/>
      <c r="S6" s="109"/>
      <c r="T6" s="99"/>
      <c r="U6" s="111"/>
      <c r="V6" s="106"/>
      <c r="W6" s="109">
        <v>3</v>
      </c>
      <c r="X6" s="99"/>
      <c r="Y6" s="111">
        <v>2</v>
      </c>
      <c r="Z6" s="106"/>
      <c r="AA6" s="109"/>
      <c r="AB6" s="99"/>
      <c r="AC6" s="111"/>
      <c r="AD6" s="106"/>
      <c r="AE6" s="109"/>
      <c r="AF6" s="99"/>
      <c r="AG6" s="111"/>
      <c r="AH6" s="106"/>
      <c r="AI6" s="109"/>
      <c r="AJ6" s="99"/>
      <c r="AK6" s="111"/>
      <c r="AL6" s="106"/>
      <c r="AM6" s="109"/>
      <c r="AN6" s="99"/>
      <c r="AO6" s="111"/>
      <c r="AP6" s="106"/>
      <c r="AQ6" s="109"/>
      <c r="AR6" s="99"/>
      <c r="AS6" s="111"/>
      <c r="AT6" s="106"/>
      <c r="AU6" s="109"/>
      <c r="AV6" s="99"/>
      <c r="AW6" s="111"/>
      <c r="AX6" s="106"/>
      <c r="AY6" s="109"/>
      <c r="AZ6" s="99"/>
      <c r="BA6" s="111"/>
      <c r="BB6" s="106"/>
      <c r="BC6" s="109"/>
      <c r="BD6" s="99"/>
      <c r="BE6" s="111"/>
      <c r="BF6" s="106"/>
      <c r="BG6" s="109"/>
      <c r="BH6" s="99"/>
      <c r="BI6" s="111"/>
      <c r="BJ6" s="106"/>
      <c r="BK6" s="109"/>
      <c r="BL6" s="99"/>
      <c r="BM6" s="111"/>
      <c r="BN6" s="106"/>
      <c r="BO6" s="107"/>
      <c r="BP6" s="96"/>
      <c r="BQ6" s="100"/>
      <c r="BR6" s="99"/>
      <c r="BS6" s="97"/>
      <c r="BT6" s="96"/>
      <c r="BU6" s="100"/>
    </row>
    <row r="7" spans="1:73" ht="29.25" x14ac:dyDescent="0.3">
      <c r="A7" s="104"/>
      <c r="B7" s="106"/>
      <c r="C7" s="109"/>
      <c r="D7" s="99"/>
      <c r="E7" s="111"/>
      <c r="F7" s="106"/>
      <c r="G7" s="109"/>
      <c r="H7" s="99"/>
      <c r="I7" s="111"/>
      <c r="J7" s="106"/>
      <c r="K7" s="109"/>
      <c r="L7" s="99"/>
      <c r="M7" s="111"/>
      <c r="N7" s="106"/>
      <c r="O7" s="109"/>
      <c r="P7" s="99"/>
      <c r="Q7" s="111"/>
      <c r="R7" s="106"/>
      <c r="S7" s="109"/>
      <c r="T7" s="99"/>
      <c r="U7" s="111"/>
      <c r="V7" s="106"/>
      <c r="W7" s="109"/>
      <c r="X7" s="99"/>
      <c r="Y7" s="111"/>
      <c r="Z7" s="106"/>
      <c r="AA7" s="109"/>
      <c r="AB7" s="99"/>
      <c r="AC7" s="111"/>
      <c r="AD7" s="106"/>
      <c r="AE7" s="109"/>
      <c r="AF7" s="99"/>
      <c r="AG7" s="111"/>
      <c r="AH7" s="106"/>
      <c r="AI7" s="109"/>
      <c r="AJ7" s="99"/>
      <c r="AK7" s="111"/>
      <c r="AL7" s="106"/>
      <c r="AM7" s="109"/>
      <c r="AN7" s="99"/>
      <c r="AO7" s="111"/>
      <c r="AP7" s="106"/>
      <c r="AQ7" s="109"/>
      <c r="AR7" s="99"/>
      <c r="AS7" s="111"/>
      <c r="AT7" s="106"/>
      <c r="AU7" s="109"/>
      <c r="AV7" s="99"/>
      <c r="AW7" s="111"/>
      <c r="AX7" s="106"/>
      <c r="AY7" s="109"/>
      <c r="AZ7" s="99"/>
      <c r="BA7" s="111"/>
      <c r="BB7" s="106"/>
      <c r="BC7" s="109"/>
      <c r="BD7" s="99"/>
      <c r="BE7" s="111"/>
      <c r="BF7" s="106"/>
      <c r="BG7" s="109"/>
      <c r="BH7" s="99"/>
      <c r="BI7" s="111"/>
      <c r="BJ7" s="106"/>
      <c r="BK7" s="109"/>
      <c r="BL7" s="99"/>
      <c r="BM7" s="111"/>
      <c r="BN7" s="106"/>
      <c r="BO7" s="107"/>
      <c r="BP7" s="96"/>
      <c r="BQ7" s="100"/>
      <c r="BR7" s="99"/>
      <c r="BS7" s="97"/>
      <c r="BT7" s="96"/>
      <c r="BU7" s="100"/>
    </row>
    <row r="8" spans="1:73" ht="27.75" x14ac:dyDescent="0.3">
      <c r="A8" s="104"/>
      <c r="B8" s="106"/>
      <c r="C8" s="110"/>
      <c r="D8" s="99"/>
      <c r="E8" s="98"/>
      <c r="F8" s="106"/>
      <c r="G8" s="110"/>
      <c r="H8" s="99"/>
      <c r="I8" s="98"/>
      <c r="J8" s="106"/>
      <c r="K8" s="110"/>
      <c r="L8" s="99"/>
      <c r="M8" s="98"/>
      <c r="N8" s="106"/>
      <c r="O8" s="110"/>
      <c r="P8" s="99"/>
      <c r="Q8" s="98"/>
      <c r="R8" s="106"/>
      <c r="S8" s="110"/>
      <c r="T8" s="99"/>
      <c r="U8" s="98"/>
      <c r="V8" s="106"/>
      <c r="W8" s="110"/>
      <c r="X8" s="99"/>
      <c r="Y8" s="98"/>
      <c r="Z8" s="106"/>
      <c r="AA8" s="110"/>
      <c r="AB8" s="99"/>
      <c r="AC8" s="98"/>
      <c r="AD8" s="106"/>
      <c r="AE8" s="110"/>
      <c r="AF8" s="99"/>
      <c r="AG8" s="98"/>
      <c r="AH8" s="106"/>
      <c r="AI8" s="110"/>
      <c r="AJ8" s="99"/>
      <c r="AK8" s="98"/>
      <c r="AL8" s="106"/>
      <c r="AM8" s="110"/>
      <c r="AN8" s="99"/>
      <c r="AO8" s="98"/>
      <c r="AP8" s="106"/>
      <c r="AQ8" s="110"/>
      <c r="AR8" s="99"/>
      <c r="AS8" s="98"/>
      <c r="AT8" s="106"/>
      <c r="AU8" s="110"/>
      <c r="AV8" s="99"/>
      <c r="AW8" s="98"/>
      <c r="AX8" s="106"/>
      <c r="AY8" s="110"/>
      <c r="AZ8" s="99"/>
      <c r="BA8" s="98"/>
      <c r="BB8" s="106"/>
      <c r="BC8" s="110"/>
      <c r="BD8" s="99"/>
      <c r="BE8" s="98"/>
      <c r="BF8" s="106"/>
      <c r="BG8" s="110"/>
      <c r="BH8" s="99"/>
      <c r="BI8" s="98"/>
      <c r="BJ8" s="106"/>
      <c r="BK8" s="110"/>
      <c r="BL8" s="99"/>
      <c r="BM8" s="98"/>
      <c r="BN8" s="106"/>
      <c r="BO8" s="108"/>
      <c r="BP8" s="96"/>
      <c r="BQ8" s="101"/>
      <c r="BR8" s="99"/>
      <c r="BS8" s="98"/>
      <c r="BT8" s="96"/>
      <c r="BU8" s="101"/>
    </row>
    <row r="9" spans="1:73" ht="29.25" x14ac:dyDescent="0.3">
      <c r="A9" s="104"/>
      <c r="B9" s="106"/>
      <c r="C9" s="109"/>
      <c r="D9" s="99"/>
      <c r="E9" s="111"/>
      <c r="F9" s="106"/>
      <c r="G9" s="109"/>
      <c r="H9" s="99"/>
      <c r="I9" s="111"/>
      <c r="J9" s="106"/>
      <c r="K9" s="109"/>
      <c r="L9" s="99"/>
      <c r="M9" s="111"/>
      <c r="N9" s="106"/>
      <c r="O9" s="109"/>
      <c r="P9" s="99"/>
      <c r="Q9" s="111"/>
      <c r="R9" s="106"/>
      <c r="S9" s="109"/>
      <c r="T9" s="99"/>
      <c r="U9" s="111"/>
      <c r="V9" s="106"/>
      <c r="W9" s="109"/>
      <c r="X9" s="99"/>
      <c r="Y9" s="111"/>
      <c r="Z9" s="106"/>
      <c r="AA9" s="109"/>
      <c r="AB9" s="99"/>
      <c r="AC9" s="111"/>
      <c r="AD9" s="106"/>
      <c r="AE9" s="109"/>
      <c r="AF9" s="99"/>
      <c r="AG9" s="111"/>
      <c r="AH9" s="106"/>
      <c r="AI9" s="109"/>
      <c r="AJ9" s="99"/>
      <c r="AK9" s="111"/>
      <c r="AL9" s="106"/>
      <c r="AM9" s="109"/>
      <c r="AN9" s="99"/>
      <c r="AO9" s="111"/>
      <c r="AP9" s="106"/>
      <c r="AQ9" s="109"/>
      <c r="AR9" s="99"/>
      <c r="AS9" s="111"/>
      <c r="AT9" s="106"/>
      <c r="AU9" s="109"/>
      <c r="AV9" s="99"/>
      <c r="AW9" s="111"/>
      <c r="AX9" s="106"/>
      <c r="AY9" s="109"/>
      <c r="AZ9" s="99"/>
      <c r="BA9" s="111"/>
      <c r="BB9" s="106"/>
      <c r="BC9" s="109"/>
      <c r="BD9" s="99"/>
      <c r="BE9" s="111"/>
      <c r="BF9" s="106"/>
      <c r="BG9" s="109"/>
      <c r="BH9" s="99"/>
      <c r="BI9" s="111"/>
      <c r="BJ9" s="106"/>
      <c r="BK9" s="109"/>
      <c r="BL9" s="99"/>
      <c r="BM9" s="111"/>
      <c r="BN9" s="106"/>
      <c r="BO9" s="107"/>
      <c r="BP9" s="96"/>
      <c r="BQ9" s="100"/>
      <c r="BR9" s="99"/>
      <c r="BS9" s="97"/>
      <c r="BT9" s="96"/>
      <c r="BU9" s="100"/>
    </row>
    <row r="10" spans="1:73" ht="27.75" x14ac:dyDescent="0.3">
      <c r="A10" s="104"/>
      <c r="B10" s="106"/>
      <c r="C10" s="110"/>
      <c r="D10" s="99"/>
      <c r="E10" s="98"/>
      <c r="F10" s="106"/>
      <c r="G10" s="110"/>
      <c r="H10" s="99"/>
      <c r="I10" s="98"/>
      <c r="J10" s="106"/>
      <c r="K10" s="110"/>
      <c r="L10" s="99"/>
      <c r="M10" s="98"/>
      <c r="N10" s="106"/>
      <c r="O10" s="110"/>
      <c r="P10" s="99"/>
      <c r="Q10" s="98"/>
      <c r="R10" s="106"/>
      <c r="S10" s="110"/>
      <c r="T10" s="99"/>
      <c r="U10" s="98"/>
      <c r="V10" s="106"/>
      <c r="W10" s="110"/>
      <c r="X10" s="99"/>
      <c r="Y10" s="98"/>
      <c r="Z10" s="106"/>
      <c r="AA10" s="110"/>
      <c r="AB10" s="99"/>
      <c r="AC10" s="98"/>
      <c r="AD10" s="106"/>
      <c r="AE10" s="110"/>
      <c r="AF10" s="99"/>
      <c r="AG10" s="98"/>
      <c r="AH10" s="106"/>
      <c r="AI10" s="110"/>
      <c r="AJ10" s="99"/>
      <c r="AK10" s="98"/>
      <c r="AL10" s="106"/>
      <c r="AM10" s="110"/>
      <c r="AN10" s="99"/>
      <c r="AO10" s="98"/>
      <c r="AP10" s="106"/>
      <c r="AQ10" s="110"/>
      <c r="AR10" s="99"/>
      <c r="AS10" s="98"/>
      <c r="AT10" s="106"/>
      <c r="AU10" s="110"/>
      <c r="AV10" s="99"/>
      <c r="AW10" s="98"/>
      <c r="AX10" s="106"/>
      <c r="AY10" s="110"/>
      <c r="AZ10" s="99"/>
      <c r="BA10" s="98"/>
      <c r="BB10" s="106"/>
      <c r="BC10" s="110"/>
      <c r="BD10" s="99"/>
      <c r="BE10" s="98"/>
      <c r="BF10" s="106"/>
      <c r="BG10" s="110"/>
      <c r="BH10" s="99"/>
      <c r="BI10" s="98"/>
      <c r="BJ10" s="106"/>
      <c r="BK10" s="110"/>
      <c r="BL10" s="99"/>
      <c r="BM10" s="98"/>
      <c r="BN10" s="106"/>
      <c r="BO10" s="108"/>
      <c r="BP10" s="96"/>
      <c r="BQ10" s="101"/>
      <c r="BR10" s="99"/>
      <c r="BS10" s="98"/>
      <c r="BT10" s="96"/>
      <c r="BU10" s="101"/>
    </row>
    <row r="11" spans="1:73" ht="27.75" x14ac:dyDescent="0.3">
      <c r="A11" s="104"/>
      <c r="B11" s="106"/>
      <c r="C11" s="110"/>
      <c r="D11" s="99"/>
      <c r="E11" s="98"/>
      <c r="F11" s="106"/>
      <c r="G11" s="110"/>
      <c r="H11" s="99"/>
      <c r="I11" s="98"/>
      <c r="J11" s="106"/>
      <c r="K11" s="110"/>
      <c r="L11" s="99"/>
      <c r="M11" s="98"/>
      <c r="N11" s="106"/>
      <c r="O11" s="110"/>
      <c r="P11" s="99"/>
      <c r="Q11" s="98"/>
      <c r="R11" s="106"/>
      <c r="S11" s="110"/>
      <c r="T11" s="99"/>
      <c r="U11" s="98"/>
      <c r="V11" s="106"/>
      <c r="W11" s="110"/>
      <c r="X11" s="99"/>
      <c r="Y11" s="98"/>
      <c r="Z11" s="106"/>
      <c r="AA11" s="110"/>
      <c r="AB11" s="99"/>
      <c r="AC11" s="98"/>
      <c r="AD11" s="106"/>
      <c r="AE11" s="110"/>
      <c r="AF11" s="99"/>
      <c r="AG11" s="98"/>
      <c r="AH11" s="106"/>
      <c r="AI11" s="110"/>
      <c r="AJ11" s="99"/>
      <c r="AK11" s="98"/>
      <c r="AL11" s="106"/>
      <c r="AM11" s="110"/>
      <c r="AN11" s="99"/>
      <c r="AO11" s="98"/>
      <c r="AP11" s="106"/>
      <c r="AQ11" s="110"/>
      <c r="AR11" s="99"/>
      <c r="AS11" s="98"/>
      <c r="AT11" s="106"/>
      <c r="AU11" s="110"/>
      <c r="AV11" s="99"/>
      <c r="AW11" s="98"/>
      <c r="AX11" s="106"/>
      <c r="AY11" s="110"/>
      <c r="AZ11" s="99"/>
      <c r="BA11" s="98"/>
      <c r="BB11" s="106"/>
      <c r="BC11" s="110"/>
      <c r="BD11" s="99"/>
      <c r="BE11" s="98"/>
      <c r="BF11" s="106"/>
      <c r="BG11" s="110"/>
      <c r="BH11" s="99"/>
      <c r="BI11" s="98"/>
      <c r="BJ11" s="106"/>
      <c r="BK11" s="110"/>
      <c r="BL11" s="99"/>
      <c r="BM11" s="98"/>
      <c r="BN11" s="106"/>
      <c r="BO11" s="108"/>
      <c r="BP11" s="96"/>
      <c r="BQ11" s="101"/>
      <c r="BR11" s="99"/>
      <c r="BS11" s="98"/>
      <c r="BT11" s="96"/>
      <c r="BU11" s="101"/>
    </row>
    <row r="12" spans="1:73" ht="27.75" x14ac:dyDescent="0.3">
      <c r="A12" s="104"/>
      <c r="B12" s="106"/>
      <c r="C12" s="110"/>
      <c r="D12" s="99"/>
      <c r="E12" s="98"/>
      <c r="F12" s="106"/>
      <c r="G12" s="110"/>
      <c r="H12" s="99"/>
      <c r="I12" s="98"/>
      <c r="J12" s="106"/>
      <c r="K12" s="110"/>
      <c r="L12" s="99"/>
      <c r="M12" s="98"/>
      <c r="N12" s="106"/>
      <c r="O12" s="110"/>
      <c r="P12" s="99"/>
      <c r="Q12" s="98"/>
      <c r="R12" s="106"/>
      <c r="S12" s="110"/>
      <c r="T12" s="99"/>
      <c r="U12" s="98"/>
      <c r="V12" s="106"/>
      <c r="W12" s="110"/>
      <c r="X12" s="99"/>
      <c r="Y12" s="98"/>
      <c r="Z12" s="106"/>
      <c r="AA12" s="110"/>
      <c r="AB12" s="99"/>
      <c r="AC12" s="98"/>
      <c r="AD12" s="106"/>
      <c r="AE12" s="110"/>
      <c r="AF12" s="99"/>
      <c r="AG12" s="98"/>
      <c r="AH12" s="106"/>
      <c r="AI12" s="110"/>
      <c r="AJ12" s="99"/>
      <c r="AK12" s="98"/>
      <c r="AL12" s="106"/>
      <c r="AM12" s="110"/>
      <c r="AN12" s="99"/>
      <c r="AO12" s="98"/>
      <c r="AP12" s="106"/>
      <c r="AQ12" s="110"/>
      <c r="AR12" s="99"/>
      <c r="AS12" s="98"/>
      <c r="AT12" s="106"/>
      <c r="AU12" s="110"/>
      <c r="AV12" s="99"/>
      <c r="AW12" s="98"/>
      <c r="AX12" s="106"/>
      <c r="AY12" s="110"/>
      <c r="AZ12" s="99"/>
      <c r="BA12" s="98"/>
      <c r="BB12" s="106"/>
      <c r="BC12" s="110"/>
      <c r="BD12" s="99"/>
      <c r="BE12" s="98"/>
      <c r="BF12" s="106"/>
      <c r="BG12" s="110"/>
      <c r="BH12" s="99"/>
      <c r="BI12" s="98"/>
      <c r="BJ12" s="106"/>
      <c r="BK12" s="110"/>
      <c r="BL12" s="99"/>
      <c r="BM12" s="98"/>
      <c r="BN12" s="106"/>
      <c r="BO12" s="108"/>
      <c r="BP12" s="96"/>
      <c r="BQ12" s="101"/>
      <c r="BR12" s="99"/>
      <c r="BS12" s="98"/>
      <c r="BT12" s="96"/>
      <c r="BU12" s="101"/>
    </row>
    <row r="13" spans="1:73" ht="27.75" x14ac:dyDescent="0.3">
      <c r="A13" s="104"/>
      <c r="B13" s="106"/>
      <c r="C13" s="110"/>
      <c r="D13" s="99"/>
      <c r="E13" s="98"/>
      <c r="F13" s="106"/>
      <c r="G13" s="110"/>
      <c r="H13" s="99"/>
      <c r="I13" s="98"/>
      <c r="J13" s="106"/>
      <c r="K13" s="110"/>
      <c r="L13" s="99"/>
      <c r="M13" s="98"/>
      <c r="N13" s="106"/>
      <c r="O13" s="110"/>
      <c r="P13" s="99"/>
      <c r="Q13" s="98"/>
      <c r="R13" s="106"/>
      <c r="S13" s="110"/>
      <c r="T13" s="99"/>
      <c r="U13" s="98"/>
      <c r="V13" s="106"/>
      <c r="W13" s="110"/>
      <c r="X13" s="99"/>
      <c r="Y13" s="98"/>
      <c r="Z13" s="106"/>
      <c r="AA13" s="110"/>
      <c r="AB13" s="99"/>
      <c r="AC13" s="98"/>
      <c r="AD13" s="106"/>
      <c r="AE13" s="110"/>
      <c r="AF13" s="99"/>
      <c r="AG13" s="98"/>
      <c r="AH13" s="106"/>
      <c r="AI13" s="110"/>
      <c r="AJ13" s="99"/>
      <c r="AK13" s="98"/>
      <c r="AL13" s="106"/>
      <c r="AM13" s="110"/>
      <c r="AN13" s="99"/>
      <c r="AO13" s="98"/>
      <c r="AP13" s="106"/>
      <c r="AQ13" s="110"/>
      <c r="AR13" s="99"/>
      <c r="AS13" s="98"/>
      <c r="AT13" s="106"/>
      <c r="AU13" s="110"/>
      <c r="AV13" s="99"/>
      <c r="AW13" s="98"/>
      <c r="AX13" s="106"/>
      <c r="AY13" s="110"/>
      <c r="AZ13" s="99"/>
      <c r="BA13" s="98"/>
      <c r="BB13" s="106"/>
      <c r="BC13" s="110"/>
      <c r="BD13" s="99"/>
      <c r="BE13" s="98"/>
      <c r="BF13" s="106"/>
      <c r="BG13" s="110"/>
      <c r="BH13" s="99"/>
      <c r="BI13" s="98"/>
      <c r="BJ13" s="106"/>
      <c r="BK13" s="110"/>
      <c r="BL13" s="99"/>
      <c r="BM13" s="98"/>
      <c r="BN13" s="106"/>
      <c r="BO13" s="108"/>
      <c r="BP13" s="96"/>
      <c r="BQ13" s="101"/>
      <c r="BR13" s="99"/>
      <c r="BS13" s="98"/>
      <c r="BT13" s="96"/>
      <c r="BU13" s="101"/>
    </row>
    <row r="14" spans="1:73" ht="27.75" x14ac:dyDescent="0.3">
      <c r="A14" s="104"/>
      <c r="B14" s="106"/>
      <c r="C14" s="110"/>
      <c r="D14" s="99"/>
      <c r="E14" s="98"/>
      <c r="F14" s="106"/>
      <c r="G14" s="110"/>
      <c r="H14" s="99"/>
      <c r="I14" s="98"/>
      <c r="J14" s="106"/>
      <c r="K14" s="110"/>
      <c r="L14" s="99"/>
      <c r="M14" s="98"/>
      <c r="N14" s="106"/>
      <c r="O14" s="110"/>
      <c r="P14" s="99"/>
      <c r="Q14" s="98"/>
      <c r="R14" s="106"/>
      <c r="S14" s="110"/>
      <c r="T14" s="99"/>
      <c r="U14" s="98"/>
      <c r="V14" s="106"/>
      <c r="W14" s="110"/>
      <c r="X14" s="99"/>
      <c r="Y14" s="98"/>
      <c r="Z14" s="106"/>
      <c r="AA14" s="110"/>
      <c r="AB14" s="99"/>
      <c r="AC14" s="98"/>
      <c r="AD14" s="106"/>
      <c r="AE14" s="110"/>
      <c r="AF14" s="99"/>
      <c r="AG14" s="98"/>
      <c r="AH14" s="106"/>
      <c r="AI14" s="110"/>
      <c r="AJ14" s="99"/>
      <c r="AK14" s="98"/>
      <c r="AL14" s="106"/>
      <c r="AM14" s="110"/>
      <c r="AN14" s="99"/>
      <c r="AO14" s="98"/>
      <c r="AP14" s="106"/>
      <c r="AQ14" s="110"/>
      <c r="AR14" s="99"/>
      <c r="AS14" s="98"/>
      <c r="AT14" s="106"/>
      <c r="AU14" s="110"/>
      <c r="AV14" s="99"/>
      <c r="AW14" s="98"/>
      <c r="AX14" s="106"/>
      <c r="AY14" s="110"/>
      <c r="AZ14" s="99"/>
      <c r="BA14" s="98"/>
      <c r="BB14" s="106"/>
      <c r="BC14" s="110"/>
      <c r="BD14" s="99"/>
      <c r="BE14" s="98"/>
      <c r="BF14" s="106"/>
      <c r="BG14" s="110"/>
      <c r="BH14" s="99"/>
      <c r="BI14" s="98"/>
      <c r="BJ14" s="106"/>
      <c r="BK14" s="110"/>
      <c r="BL14" s="99"/>
      <c r="BM14" s="98"/>
      <c r="BN14" s="106"/>
      <c r="BO14" s="108"/>
      <c r="BP14" s="96"/>
      <c r="BQ14" s="101"/>
      <c r="BR14" s="99"/>
      <c r="BS14" s="98"/>
      <c r="BT14" s="96"/>
      <c r="BU14" s="101"/>
    </row>
    <row r="15" spans="1:73" ht="27.75" x14ac:dyDescent="0.3">
      <c r="A15" s="104"/>
      <c r="B15" s="106"/>
      <c r="C15" s="110"/>
      <c r="D15" s="99"/>
      <c r="E15" s="98"/>
      <c r="F15" s="106"/>
      <c r="G15" s="110"/>
      <c r="H15" s="99"/>
      <c r="I15" s="98"/>
      <c r="J15" s="106"/>
      <c r="K15" s="110"/>
      <c r="L15" s="99"/>
      <c r="M15" s="98"/>
      <c r="N15" s="106"/>
      <c r="O15" s="110"/>
      <c r="P15" s="99"/>
      <c r="Q15" s="98"/>
      <c r="R15" s="106"/>
      <c r="S15" s="110"/>
      <c r="T15" s="99"/>
      <c r="U15" s="98"/>
      <c r="V15" s="106"/>
      <c r="W15" s="110"/>
      <c r="X15" s="99"/>
      <c r="Y15" s="98"/>
      <c r="Z15" s="106"/>
      <c r="AA15" s="110"/>
      <c r="AB15" s="99"/>
      <c r="AC15" s="98"/>
      <c r="AD15" s="106"/>
      <c r="AE15" s="110"/>
      <c r="AF15" s="99"/>
      <c r="AG15" s="98"/>
      <c r="AH15" s="106"/>
      <c r="AI15" s="110"/>
      <c r="AJ15" s="99"/>
      <c r="AK15" s="98"/>
      <c r="AL15" s="106"/>
      <c r="AM15" s="110"/>
      <c r="AN15" s="99"/>
      <c r="AO15" s="98"/>
      <c r="AP15" s="106"/>
      <c r="AQ15" s="110"/>
      <c r="AR15" s="99"/>
      <c r="AS15" s="98"/>
      <c r="AT15" s="106"/>
      <c r="AU15" s="110"/>
      <c r="AV15" s="99"/>
      <c r="AW15" s="98"/>
      <c r="AX15" s="106"/>
      <c r="AY15" s="110"/>
      <c r="AZ15" s="99"/>
      <c r="BA15" s="98"/>
      <c r="BB15" s="106"/>
      <c r="BC15" s="110"/>
      <c r="BD15" s="99"/>
      <c r="BE15" s="98"/>
      <c r="BF15" s="106"/>
      <c r="BG15" s="110"/>
      <c r="BH15" s="99"/>
      <c r="BI15" s="98"/>
      <c r="BJ15" s="106"/>
      <c r="BK15" s="110"/>
      <c r="BL15" s="99"/>
      <c r="BM15" s="98"/>
      <c r="BN15" s="106"/>
      <c r="BO15" s="108"/>
      <c r="BP15" s="96"/>
      <c r="BQ15" s="101"/>
      <c r="BR15" s="99"/>
      <c r="BS15" s="98"/>
      <c r="BT15" s="96"/>
      <c r="BU15" s="101"/>
    </row>
    <row r="16" spans="1:73" ht="27.75" x14ac:dyDescent="0.3">
      <c r="A16" s="104"/>
      <c r="B16" s="106"/>
      <c r="C16" s="110"/>
      <c r="D16" s="99"/>
      <c r="E16" s="98"/>
      <c r="F16" s="106"/>
      <c r="G16" s="110"/>
      <c r="H16" s="99"/>
      <c r="I16" s="98"/>
      <c r="J16" s="106"/>
      <c r="K16" s="110"/>
      <c r="L16" s="99"/>
      <c r="M16" s="98"/>
      <c r="N16" s="106"/>
      <c r="O16" s="110"/>
      <c r="P16" s="99"/>
      <c r="Q16" s="98"/>
      <c r="R16" s="106"/>
      <c r="S16" s="110"/>
      <c r="T16" s="99"/>
      <c r="U16" s="98"/>
      <c r="V16" s="106"/>
      <c r="W16" s="110"/>
      <c r="X16" s="99"/>
      <c r="Y16" s="98"/>
      <c r="Z16" s="106"/>
      <c r="AA16" s="110"/>
      <c r="AB16" s="99"/>
      <c r="AC16" s="98"/>
      <c r="AD16" s="106"/>
      <c r="AE16" s="110"/>
      <c r="AF16" s="99"/>
      <c r="AG16" s="98"/>
      <c r="AH16" s="106"/>
      <c r="AI16" s="110"/>
      <c r="AJ16" s="99"/>
      <c r="AK16" s="98"/>
      <c r="AL16" s="106"/>
      <c r="AM16" s="110"/>
      <c r="AN16" s="99"/>
      <c r="AO16" s="98"/>
      <c r="AP16" s="106"/>
      <c r="AQ16" s="110"/>
      <c r="AR16" s="99"/>
      <c r="AS16" s="98"/>
      <c r="AT16" s="106"/>
      <c r="AU16" s="110"/>
      <c r="AV16" s="99"/>
      <c r="AW16" s="98"/>
      <c r="AX16" s="106"/>
      <c r="AY16" s="110"/>
      <c r="AZ16" s="99"/>
      <c r="BA16" s="98"/>
      <c r="BB16" s="106"/>
      <c r="BC16" s="110"/>
      <c r="BD16" s="99"/>
      <c r="BE16" s="98"/>
      <c r="BF16" s="106"/>
      <c r="BG16" s="110"/>
      <c r="BH16" s="99"/>
      <c r="BI16" s="98"/>
      <c r="BJ16" s="106"/>
      <c r="BK16" s="110"/>
      <c r="BL16" s="99"/>
      <c r="BM16" s="98"/>
      <c r="BN16" s="106"/>
      <c r="BO16" s="108"/>
      <c r="BP16" s="96"/>
      <c r="BQ16" s="101"/>
      <c r="BR16" s="99"/>
      <c r="BS16" s="98"/>
      <c r="BT16" s="96"/>
      <c r="BU16" s="101"/>
    </row>
    <row r="17" spans="1:73" ht="27.75" x14ac:dyDescent="0.3">
      <c r="A17" s="104"/>
      <c r="B17" s="106"/>
      <c r="C17" s="110"/>
      <c r="D17" s="99"/>
      <c r="E17" s="98"/>
      <c r="F17" s="106"/>
      <c r="G17" s="110"/>
      <c r="H17" s="99"/>
      <c r="I17" s="98"/>
      <c r="J17" s="106"/>
      <c r="K17" s="110"/>
      <c r="L17" s="99"/>
      <c r="M17" s="98"/>
      <c r="N17" s="106"/>
      <c r="O17" s="110"/>
      <c r="P17" s="99"/>
      <c r="Q17" s="98"/>
      <c r="R17" s="106"/>
      <c r="S17" s="110"/>
      <c r="T17" s="99"/>
      <c r="U17" s="98"/>
      <c r="V17" s="106"/>
      <c r="W17" s="110"/>
      <c r="X17" s="99"/>
      <c r="Y17" s="98"/>
      <c r="Z17" s="106"/>
      <c r="AA17" s="110"/>
      <c r="AB17" s="99"/>
      <c r="AC17" s="98"/>
      <c r="AD17" s="106"/>
      <c r="AE17" s="110"/>
      <c r="AF17" s="99"/>
      <c r="AG17" s="98"/>
      <c r="AH17" s="106"/>
      <c r="AI17" s="110"/>
      <c r="AJ17" s="99"/>
      <c r="AK17" s="98"/>
      <c r="AL17" s="106"/>
      <c r="AM17" s="110"/>
      <c r="AN17" s="99"/>
      <c r="AO17" s="98"/>
      <c r="AP17" s="106"/>
      <c r="AQ17" s="110"/>
      <c r="AR17" s="99"/>
      <c r="AS17" s="98"/>
      <c r="AT17" s="106"/>
      <c r="AU17" s="110"/>
      <c r="AV17" s="99"/>
      <c r="AW17" s="98"/>
      <c r="AX17" s="106"/>
      <c r="AY17" s="110"/>
      <c r="AZ17" s="99"/>
      <c r="BA17" s="98"/>
      <c r="BB17" s="106"/>
      <c r="BC17" s="110"/>
      <c r="BD17" s="99"/>
      <c r="BE17" s="98"/>
      <c r="BF17" s="106"/>
      <c r="BG17" s="110"/>
      <c r="BH17" s="99"/>
      <c r="BI17" s="98"/>
      <c r="BJ17" s="106"/>
      <c r="BK17" s="110"/>
      <c r="BL17" s="99"/>
      <c r="BM17" s="98"/>
      <c r="BN17" s="106"/>
      <c r="BO17" s="108"/>
      <c r="BP17" s="96"/>
      <c r="BQ17" s="101"/>
      <c r="BR17" s="99"/>
      <c r="BS17" s="98"/>
      <c r="BT17" s="96"/>
      <c r="BU17" s="101"/>
    </row>
    <row r="18" spans="1:73" ht="27.75" x14ac:dyDescent="0.3">
      <c r="A18" s="104"/>
      <c r="B18" s="106"/>
      <c r="C18" s="110"/>
      <c r="D18" s="99"/>
      <c r="E18" s="98"/>
      <c r="F18" s="106"/>
      <c r="G18" s="110"/>
      <c r="H18" s="99"/>
      <c r="I18" s="98"/>
      <c r="J18" s="106"/>
      <c r="K18" s="110"/>
      <c r="L18" s="99"/>
      <c r="M18" s="98"/>
      <c r="N18" s="106"/>
      <c r="O18" s="110"/>
      <c r="P18" s="99"/>
      <c r="Q18" s="98"/>
      <c r="R18" s="106"/>
      <c r="S18" s="110"/>
      <c r="T18" s="99"/>
      <c r="U18" s="98"/>
      <c r="V18" s="106"/>
      <c r="W18" s="110"/>
      <c r="X18" s="99"/>
      <c r="Y18" s="98"/>
      <c r="Z18" s="106"/>
      <c r="AA18" s="110"/>
      <c r="AB18" s="99"/>
      <c r="AC18" s="98"/>
      <c r="AD18" s="106"/>
      <c r="AE18" s="110"/>
      <c r="AF18" s="99"/>
      <c r="AG18" s="98"/>
      <c r="AH18" s="106"/>
      <c r="AI18" s="110"/>
      <c r="AJ18" s="99"/>
      <c r="AK18" s="98"/>
      <c r="AL18" s="106"/>
      <c r="AM18" s="110"/>
      <c r="AN18" s="99"/>
      <c r="AO18" s="98"/>
      <c r="AP18" s="106"/>
      <c r="AQ18" s="110"/>
      <c r="AR18" s="99"/>
      <c r="AS18" s="98"/>
      <c r="AT18" s="106"/>
      <c r="AU18" s="110"/>
      <c r="AV18" s="99"/>
      <c r="AW18" s="98"/>
      <c r="AX18" s="106"/>
      <c r="AY18" s="110"/>
      <c r="AZ18" s="99"/>
      <c r="BA18" s="98"/>
      <c r="BB18" s="106"/>
      <c r="BC18" s="110"/>
      <c r="BD18" s="99"/>
      <c r="BE18" s="98"/>
      <c r="BF18" s="106"/>
      <c r="BG18" s="110"/>
      <c r="BH18" s="99"/>
      <c r="BI18" s="98"/>
      <c r="BJ18" s="106"/>
      <c r="BK18" s="110"/>
      <c r="BL18" s="99"/>
      <c r="BM18" s="98"/>
      <c r="BN18" s="106"/>
      <c r="BO18" s="108"/>
      <c r="BP18" s="96"/>
      <c r="BQ18" s="101"/>
      <c r="BR18" s="99"/>
      <c r="BS18" s="98"/>
      <c r="BT18" s="96"/>
      <c r="BU18" s="101"/>
    </row>
    <row r="19" spans="1:73" ht="27.75" x14ac:dyDescent="0.3">
      <c r="A19" s="104"/>
      <c r="B19" s="106"/>
      <c r="C19" s="110"/>
      <c r="D19" s="99"/>
      <c r="E19" s="98"/>
      <c r="F19" s="106"/>
      <c r="G19" s="110"/>
      <c r="H19" s="99"/>
      <c r="I19" s="98"/>
      <c r="J19" s="106"/>
      <c r="K19" s="110"/>
      <c r="L19" s="99"/>
      <c r="M19" s="98"/>
      <c r="N19" s="106"/>
      <c r="O19" s="110"/>
      <c r="P19" s="99"/>
      <c r="Q19" s="98"/>
      <c r="R19" s="106"/>
      <c r="S19" s="110"/>
      <c r="T19" s="99"/>
      <c r="U19" s="98"/>
      <c r="V19" s="106"/>
      <c r="W19" s="110"/>
      <c r="X19" s="99"/>
      <c r="Y19" s="98"/>
      <c r="Z19" s="106"/>
      <c r="AA19" s="110"/>
      <c r="AB19" s="99"/>
      <c r="AC19" s="98"/>
      <c r="AD19" s="106"/>
      <c r="AE19" s="110"/>
      <c r="AF19" s="99"/>
      <c r="AG19" s="98"/>
      <c r="AH19" s="106"/>
      <c r="AI19" s="110"/>
      <c r="AJ19" s="99"/>
      <c r="AK19" s="98"/>
      <c r="AL19" s="106"/>
      <c r="AM19" s="110"/>
      <c r="AN19" s="99"/>
      <c r="AO19" s="98"/>
      <c r="AP19" s="106"/>
      <c r="AQ19" s="110"/>
      <c r="AR19" s="99"/>
      <c r="AS19" s="98"/>
      <c r="AT19" s="106"/>
      <c r="AU19" s="110"/>
      <c r="AV19" s="99"/>
      <c r="AW19" s="98"/>
      <c r="AX19" s="106"/>
      <c r="AY19" s="110"/>
      <c r="AZ19" s="99"/>
      <c r="BA19" s="98"/>
      <c r="BB19" s="106"/>
      <c r="BC19" s="110"/>
      <c r="BD19" s="99"/>
      <c r="BE19" s="98"/>
      <c r="BF19" s="106"/>
      <c r="BG19" s="110"/>
      <c r="BH19" s="99"/>
      <c r="BI19" s="98"/>
      <c r="BJ19" s="106"/>
      <c r="BK19" s="110"/>
      <c r="BL19" s="99"/>
      <c r="BM19" s="98"/>
      <c r="BN19" s="106"/>
      <c r="BO19" s="108"/>
      <c r="BP19" s="96"/>
      <c r="BQ19" s="101"/>
      <c r="BR19" s="99"/>
      <c r="BS19" s="98"/>
      <c r="BT19" s="96"/>
      <c r="BU19" s="101"/>
    </row>
    <row r="20" spans="1:73" ht="27.75" x14ac:dyDescent="0.3">
      <c r="A20" s="104"/>
      <c r="B20" s="106"/>
      <c r="C20" s="110"/>
      <c r="D20" s="99"/>
      <c r="E20" s="98"/>
      <c r="F20" s="106"/>
      <c r="G20" s="110"/>
      <c r="H20" s="99"/>
      <c r="I20" s="98"/>
      <c r="J20" s="106"/>
      <c r="K20" s="110"/>
      <c r="L20" s="99"/>
      <c r="M20" s="98"/>
      <c r="N20" s="106"/>
      <c r="O20" s="110"/>
      <c r="P20" s="99"/>
      <c r="Q20" s="98"/>
      <c r="R20" s="106"/>
      <c r="S20" s="110"/>
      <c r="T20" s="99"/>
      <c r="U20" s="98"/>
      <c r="V20" s="106"/>
      <c r="W20" s="110"/>
      <c r="X20" s="99"/>
      <c r="Y20" s="98"/>
      <c r="Z20" s="106"/>
      <c r="AA20" s="110"/>
      <c r="AB20" s="99"/>
      <c r="AC20" s="98"/>
      <c r="AD20" s="106"/>
      <c r="AE20" s="110"/>
      <c r="AF20" s="99"/>
      <c r="AG20" s="98"/>
      <c r="AH20" s="106"/>
      <c r="AI20" s="110"/>
      <c r="AJ20" s="99"/>
      <c r="AK20" s="98"/>
      <c r="AL20" s="106"/>
      <c r="AM20" s="110"/>
      <c r="AN20" s="99"/>
      <c r="AO20" s="98"/>
      <c r="AP20" s="106"/>
      <c r="AQ20" s="110"/>
      <c r="AR20" s="99"/>
      <c r="AS20" s="98"/>
      <c r="AT20" s="106"/>
      <c r="AU20" s="110"/>
      <c r="AV20" s="99"/>
      <c r="AW20" s="98"/>
      <c r="AX20" s="106"/>
      <c r="AY20" s="110"/>
      <c r="AZ20" s="99"/>
      <c r="BA20" s="98"/>
      <c r="BB20" s="106"/>
      <c r="BC20" s="110"/>
      <c r="BD20" s="99"/>
      <c r="BE20" s="98"/>
      <c r="BF20" s="106"/>
      <c r="BG20" s="110"/>
      <c r="BH20" s="99"/>
      <c r="BI20" s="98"/>
      <c r="BJ20" s="106"/>
      <c r="BK20" s="110"/>
      <c r="BL20" s="99"/>
      <c r="BM20" s="98"/>
      <c r="BN20" s="106"/>
      <c r="BO20" s="108"/>
      <c r="BP20" s="96"/>
      <c r="BQ20" s="101"/>
      <c r="BR20" s="99"/>
      <c r="BS20" s="98"/>
      <c r="BT20" s="96"/>
      <c r="BU20" s="101"/>
    </row>
    <row r="21" spans="1:73" ht="27.75" x14ac:dyDescent="0.3">
      <c r="A21" s="104"/>
      <c r="B21" s="106"/>
      <c r="C21" s="110"/>
      <c r="D21" s="99"/>
      <c r="E21" s="98"/>
      <c r="F21" s="106"/>
      <c r="G21" s="110"/>
      <c r="H21" s="99"/>
      <c r="I21" s="98"/>
      <c r="J21" s="106"/>
      <c r="K21" s="110"/>
      <c r="L21" s="99"/>
      <c r="M21" s="98"/>
      <c r="N21" s="106"/>
      <c r="O21" s="110"/>
      <c r="P21" s="99"/>
      <c r="Q21" s="98"/>
      <c r="R21" s="106"/>
      <c r="S21" s="110"/>
      <c r="T21" s="99"/>
      <c r="U21" s="98"/>
      <c r="V21" s="106"/>
      <c r="W21" s="110"/>
      <c r="X21" s="99"/>
      <c r="Y21" s="98"/>
      <c r="Z21" s="106"/>
      <c r="AA21" s="110"/>
      <c r="AB21" s="99"/>
      <c r="AC21" s="98"/>
      <c r="AD21" s="106"/>
      <c r="AE21" s="110"/>
      <c r="AF21" s="99"/>
      <c r="AG21" s="98"/>
      <c r="AH21" s="106"/>
      <c r="AI21" s="110"/>
      <c r="AJ21" s="99"/>
      <c r="AK21" s="98"/>
      <c r="AL21" s="106"/>
      <c r="AM21" s="110"/>
      <c r="AN21" s="99"/>
      <c r="AO21" s="98"/>
      <c r="AP21" s="106"/>
      <c r="AQ21" s="110"/>
      <c r="AR21" s="99"/>
      <c r="AS21" s="98"/>
      <c r="AT21" s="106"/>
      <c r="AU21" s="110"/>
      <c r="AV21" s="99"/>
      <c r="AW21" s="98"/>
      <c r="AX21" s="106"/>
      <c r="AY21" s="110"/>
      <c r="AZ21" s="99"/>
      <c r="BA21" s="98"/>
      <c r="BB21" s="106"/>
      <c r="BC21" s="110"/>
      <c r="BD21" s="99"/>
      <c r="BE21" s="98"/>
      <c r="BF21" s="106"/>
      <c r="BG21" s="110"/>
      <c r="BH21" s="99"/>
      <c r="BI21" s="98"/>
      <c r="BJ21" s="106"/>
      <c r="BK21" s="110"/>
      <c r="BL21" s="99"/>
      <c r="BM21" s="98"/>
      <c r="BN21" s="106"/>
      <c r="BO21" s="108"/>
      <c r="BP21" s="96"/>
      <c r="BQ21" s="101"/>
      <c r="BR21" s="99"/>
      <c r="BS21" s="98"/>
      <c r="BT21" s="96"/>
      <c r="BU21" s="101"/>
    </row>
    <row r="22" spans="1:73" ht="27.75" x14ac:dyDescent="0.3">
      <c r="A22" s="104"/>
      <c r="B22" s="106"/>
      <c r="C22" s="110"/>
      <c r="D22" s="99"/>
      <c r="E22" s="98"/>
      <c r="F22" s="106"/>
      <c r="G22" s="110"/>
      <c r="H22" s="99"/>
      <c r="I22" s="98"/>
      <c r="J22" s="106"/>
      <c r="K22" s="110"/>
      <c r="L22" s="99"/>
      <c r="M22" s="98"/>
      <c r="N22" s="106"/>
      <c r="O22" s="110"/>
      <c r="P22" s="99"/>
      <c r="Q22" s="98"/>
      <c r="R22" s="106"/>
      <c r="S22" s="110"/>
      <c r="T22" s="99"/>
      <c r="U22" s="98"/>
      <c r="V22" s="106"/>
      <c r="W22" s="110"/>
      <c r="X22" s="99"/>
      <c r="Y22" s="98"/>
      <c r="Z22" s="106"/>
      <c r="AA22" s="110"/>
      <c r="AB22" s="99"/>
      <c r="AC22" s="98"/>
      <c r="AD22" s="106"/>
      <c r="AE22" s="110"/>
      <c r="AF22" s="99"/>
      <c r="AG22" s="98"/>
      <c r="AH22" s="106"/>
      <c r="AI22" s="110"/>
      <c r="AJ22" s="99"/>
      <c r="AK22" s="98"/>
      <c r="AL22" s="106"/>
      <c r="AM22" s="110"/>
      <c r="AN22" s="99"/>
      <c r="AO22" s="98"/>
      <c r="AP22" s="106"/>
      <c r="AQ22" s="110"/>
      <c r="AR22" s="99"/>
      <c r="AS22" s="98"/>
      <c r="AT22" s="106"/>
      <c r="AU22" s="110"/>
      <c r="AV22" s="99"/>
      <c r="AW22" s="98"/>
      <c r="AX22" s="106"/>
      <c r="AY22" s="110"/>
      <c r="AZ22" s="99"/>
      <c r="BA22" s="98"/>
      <c r="BB22" s="106"/>
      <c r="BC22" s="110"/>
      <c r="BD22" s="99"/>
      <c r="BE22" s="98"/>
      <c r="BF22" s="106"/>
      <c r="BG22" s="110"/>
      <c r="BH22" s="99"/>
      <c r="BI22" s="98"/>
      <c r="BJ22" s="106"/>
      <c r="BK22" s="110"/>
      <c r="BL22" s="99"/>
      <c r="BM22" s="98"/>
      <c r="BN22" s="106"/>
      <c r="BO22" s="108"/>
      <c r="BP22" s="96"/>
      <c r="BQ22" s="101"/>
      <c r="BR22" s="99"/>
      <c r="BS22" s="98"/>
      <c r="BT22" s="96"/>
      <c r="BU22" s="101"/>
    </row>
    <row r="23" spans="1:73" ht="27.75" x14ac:dyDescent="0.3">
      <c r="A23" s="104"/>
      <c r="B23" s="106"/>
      <c r="C23" s="110"/>
      <c r="D23" s="99"/>
      <c r="E23" s="98"/>
      <c r="F23" s="106"/>
      <c r="G23" s="110"/>
      <c r="H23" s="99"/>
      <c r="I23" s="98"/>
      <c r="J23" s="106"/>
      <c r="K23" s="110"/>
      <c r="L23" s="99"/>
      <c r="M23" s="98"/>
      <c r="N23" s="106"/>
      <c r="O23" s="110"/>
      <c r="P23" s="99"/>
      <c r="Q23" s="98"/>
      <c r="R23" s="106"/>
      <c r="S23" s="110"/>
      <c r="T23" s="99"/>
      <c r="U23" s="98"/>
      <c r="V23" s="106"/>
      <c r="W23" s="110"/>
      <c r="X23" s="99"/>
      <c r="Y23" s="98"/>
      <c r="Z23" s="106"/>
      <c r="AA23" s="110"/>
      <c r="AB23" s="99"/>
      <c r="AC23" s="98"/>
      <c r="AD23" s="106"/>
      <c r="AE23" s="110"/>
      <c r="AF23" s="99"/>
      <c r="AG23" s="98"/>
      <c r="AH23" s="106"/>
      <c r="AI23" s="110"/>
      <c r="AJ23" s="99"/>
      <c r="AK23" s="98"/>
      <c r="AL23" s="106"/>
      <c r="AM23" s="110"/>
      <c r="AN23" s="99"/>
      <c r="AO23" s="98"/>
      <c r="AP23" s="106"/>
      <c r="AQ23" s="110"/>
      <c r="AR23" s="99"/>
      <c r="AS23" s="98"/>
      <c r="AT23" s="106"/>
      <c r="AU23" s="110"/>
      <c r="AV23" s="99"/>
      <c r="AW23" s="98"/>
      <c r="AX23" s="106"/>
      <c r="AY23" s="110"/>
      <c r="AZ23" s="99"/>
      <c r="BA23" s="98"/>
      <c r="BB23" s="106"/>
      <c r="BC23" s="110"/>
      <c r="BD23" s="99"/>
      <c r="BE23" s="98"/>
      <c r="BF23" s="106"/>
      <c r="BG23" s="110"/>
      <c r="BH23" s="99"/>
      <c r="BI23" s="98"/>
      <c r="BJ23" s="106"/>
      <c r="BK23" s="110"/>
      <c r="BL23" s="99"/>
      <c r="BM23" s="98"/>
      <c r="BN23" s="106"/>
      <c r="BO23" s="108"/>
      <c r="BP23" s="96"/>
      <c r="BQ23" s="101"/>
      <c r="BR23" s="99"/>
      <c r="BS23" s="98"/>
      <c r="BT23" s="96"/>
      <c r="BU23" s="101"/>
    </row>
    <row r="24" spans="1:73" ht="27.75" x14ac:dyDescent="0.3">
      <c r="A24" s="104"/>
      <c r="B24" s="106"/>
      <c r="C24" s="110"/>
      <c r="D24" s="99"/>
      <c r="E24" s="98"/>
      <c r="F24" s="106"/>
      <c r="G24" s="110"/>
      <c r="H24" s="99"/>
      <c r="I24" s="98"/>
      <c r="J24" s="106"/>
      <c r="K24" s="110"/>
      <c r="L24" s="99"/>
      <c r="M24" s="98"/>
      <c r="N24" s="106"/>
      <c r="O24" s="110"/>
      <c r="P24" s="99"/>
      <c r="Q24" s="98"/>
      <c r="R24" s="106"/>
      <c r="S24" s="110"/>
      <c r="T24" s="99"/>
      <c r="U24" s="98"/>
      <c r="V24" s="106"/>
      <c r="W24" s="110"/>
      <c r="X24" s="99"/>
      <c r="Y24" s="98"/>
      <c r="Z24" s="106"/>
      <c r="AA24" s="110"/>
      <c r="AB24" s="99"/>
      <c r="AC24" s="98"/>
      <c r="AD24" s="106"/>
      <c r="AE24" s="110"/>
      <c r="AF24" s="99"/>
      <c r="AG24" s="98"/>
      <c r="AH24" s="106"/>
      <c r="AI24" s="110"/>
      <c r="AJ24" s="99"/>
      <c r="AK24" s="98"/>
      <c r="AL24" s="106"/>
      <c r="AM24" s="110"/>
      <c r="AN24" s="99"/>
      <c r="AO24" s="98"/>
      <c r="AP24" s="106"/>
      <c r="AQ24" s="110"/>
      <c r="AR24" s="99"/>
      <c r="AS24" s="98"/>
      <c r="AT24" s="106"/>
      <c r="AU24" s="110"/>
      <c r="AV24" s="99"/>
      <c r="AW24" s="98"/>
      <c r="AX24" s="106"/>
      <c r="AY24" s="110"/>
      <c r="AZ24" s="99"/>
      <c r="BA24" s="98"/>
      <c r="BB24" s="106"/>
      <c r="BC24" s="110"/>
      <c r="BD24" s="99"/>
      <c r="BE24" s="98"/>
      <c r="BF24" s="106"/>
      <c r="BG24" s="110"/>
      <c r="BH24" s="99"/>
      <c r="BI24" s="98"/>
      <c r="BJ24" s="106"/>
      <c r="BK24" s="110"/>
      <c r="BL24" s="99"/>
      <c r="BM24" s="98"/>
      <c r="BN24" s="106"/>
      <c r="BO24" s="108"/>
      <c r="BP24" s="96"/>
      <c r="BQ24" s="101"/>
      <c r="BR24" s="99"/>
      <c r="BS24" s="98"/>
      <c r="BT24" s="96"/>
      <c r="BU24" s="101"/>
    </row>
    <row r="25" spans="1:73" ht="27.75" x14ac:dyDescent="0.3">
      <c r="A25" s="104"/>
      <c r="B25" s="106"/>
      <c r="C25" s="110"/>
      <c r="D25" s="99"/>
      <c r="E25" s="98"/>
      <c r="F25" s="106"/>
      <c r="G25" s="110"/>
      <c r="H25" s="99"/>
      <c r="I25" s="98"/>
      <c r="J25" s="106"/>
      <c r="K25" s="110"/>
      <c r="L25" s="99"/>
      <c r="M25" s="98"/>
      <c r="N25" s="106"/>
      <c r="O25" s="110"/>
      <c r="P25" s="99"/>
      <c r="Q25" s="98"/>
      <c r="R25" s="106"/>
      <c r="S25" s="110"/>
      <c r="T25" s="99"/>
      <c r="U25" s="98"/>
      <c r="V25" s="106"/>
      <c r="W25" s="110"/>
      <c r="X25" s="99"/>
      <c r="Y25" s="98"/>
      <c r="Z25" s="106"/>
      <c r="AA25" s="110"/>
      <c r="AB25" s="99"/>
      <c r="AC25" s="98"/>
      <c r="AD25" s="106"/>
      <c r="AE25" s="110"/>
      <c r="AF25" s="99"/>
      <c r="AG25" s="98"/>
      <c r="AH25" s="106"/>
      <c r="AI25" s="110"/>
      <c r="AJ25" s="99"/>
      <c r="AK25" s="98"/>
      <c r="AL25" s="106"/>
      <c r="AM25" s="110"/>
      <c r="AN25" s="99"/>
      <c r="AO25" s="98"/>
      <c r="AP25" s="106"/>
      <c r="AQ25" s="110"/>
      <c r="AR25" s="99"/>
      <c r="AS25" s="98"/>
      <c r="AT25" s="106"/>
      <c r="AU25" s="110"/>
      <c r="AV25" s="99"/>
      <c r="AW25" s="98"/>
      <c r="AX25" s="106"/>
      <c r="AY25" s="110"/>
      <c r="AZ25" s="99"/>
      <c r="BA25" s="98"/>
      <c r="BB25" s="106"/>
      <c r="BC25" s="110"/>
      <c r="BD25" s="99"/>
      <c r="BE25" s="98"/>
      <c r="BF25" s="106"/>
      <c r="BG25" s="110"/>
      <c r="BH25" s="99"/>
      <c r="BI25" s="98"/>
      <c r="BJ25" s="106"/>
      <c r="BK25" s="110"/>
      <c r="BL25" s="99"/>
      <c r="BM25" s="98"/>
      <c r="BN25" s="106"/>
      <c r="BO25" s="108"/>
      <c r="BP25" s="96"/>
      <c r="BQ25" s="101"/>
      <c r="BR25" s="99"/>
      <c r="BS25" s="98"/>
      <c r="BT25" s="96"/>
      <c r="BU25" s="101"/>
    </row>
    <row r="26" spans="1:73" ht="27.75" x14ac:dyDescent="0.3">
      <c r="A26" s="104"/>
      <c r="B26" s="106"/>
      <c r="C26" s="110"/>
      <c r="D26" s="99"/>
      <c r="E26" s="98"/>
      <c r="F26" s="106"/>
      <c r="G26" s="110"/>
      <c r="H26" s="99"/>
      <c r="I26" s="98"/>
      <c r="J26" s="106"/>
      <c r="K26" s="110"/>
      <c r="L26" s="99"/>
      <c r="M26" s="98"/>
      <c r="N26" s="106"/>
      <c r="O26" s="110"/>
      <c r="P26" s="99"/>
      <c r="Q26" s="98"/>
      <c r="R26" s="106"/>
      <c r="S26" s="110"/>
      <c r="T26" s="99"/>
      <c r="U26" s="98"/>
      <c r="V26" s="106"/>
      <c r="W26" s="110"/>
      <c r="X26" s="99"/>
      <c r="Y26" s="98"/>
      <c r="Z26" s="106"/>
      <c r="AA26" s="110"/>
      <c r="AB26" s="99"/>
      <c r="AC26" s="98"/>
      <c r="AD26" s="106"/>
      <c r="AE26" s="110"/>
      <c r="AF26" s="99"/>
      <c r="AG26" s="98"/>
      <c r="AH26" s="106"/>
      <c r="AI26" s="110"/>
      <c r="AJ26" s="99"/>
      <c r="AK26" s="98"/>
      <c r="AL26" s="106"/>
      <c r="AM26" s="110"/>
      <c r="AN26" s="99"/>
      <c r="AO26" s="98"/>
      <c r="AP26" s="106"/>
      <c r="AQ26" s="110"/>
      <c r="AR26" s="99"/>
      <c r="AS26" s="98"/>
      <c r="AT26" s="106"/>
      <c r="AU26" s="110"/>
      <c r="AV26" s="99"/>
      <c r="AW26" s="98"/>
      <c r="AX26" s="106"/>
      <c r="AY26" s="110"/>
      <c r="AZ26" s="99"/>
      <c r="BA26" s="98"/>
      <c r="BB26" s="106"/>
      <c r="BC26" s="110"/>
      <c r="BD26" s="99"/>
      <c r="BE26" s="98"/>
      <c r="BF26" s="106"/>
      <c r="BG26" s="110"/>
      <c r="BH26" s="99"/>
      <c r="BI26" s="98"/>
      <c r="BJ26" s="106"/>
      <c r="BK26" s="110"/>
      <c r="BL26" s="99"/>
      <c r="BM26" s="98"/>
      <c r="BN26" s="106"/>
      <c r="BO26" s="108"/>
      <c r="BP26" s="96"/>
      <c r="BQ26" s="101"/>
      <c r="BR26" s="99"/>
      <c r="BS26" s="98"/>
      <c r="BT26" s="96"/>
      <c r="BU26" s="101"/>
    </row>
    <row r="27" spans="1:73" ht="27.75" x14ac:dyDescent="0.3">
      <c r="A27" s="104"/>
      <c r="B27" s="106"/>
      <c r="C27" s="110"/>
      <c r="D27" s="99"/>
      <c r="E27" s="98"/>
      <c r="F27" s="106"/>
      <c r="G27" s="110"/>
      <c r="H27" s="99"/>
      <c r="I27" s="98"/>
      <c r="J27" s="106"/>
      <c r="K27" s="110"/>
      <c r="L27" s="99"/>
      <c r="M27" s="98"/>
      <c r="N27" s="106"/>
      <c r="O27" s="110"/>
      <c r="P27" s="99"/>
      <c r="Q27" s="98"/>
      <c r="R27" s="106"/>
      <c r="S27" s="110"/>
      <c r="T27" s="99"/>
      <c r="U27" s="98"/>
      <c r="V27" s="106"/>
      <c r="W27" s="110"/>
      <c r="X27" s="99"/>
      <c r="Y27" s="98"/>
      <c r="Z27" s="106"/>
      <c r="AA27" s="110"/>
      <c r="AB27" s="99"/>
      <c r="AC27" s="98"/>
      <c r="AD27" s="106"/>
      <c r="AE27" s="110"/>
      <c r="AF27" s="99"/>
      <c r="AG27" s="98"/>
      <c r="AH27" s="106"/>
      <c r="AI27" s="110"/>
      <c r="AJ27" s="99"/>
      <c r="AK27" s="98"/>
      <c r="AL27" s="106"/>
      <c r="AM27" s="110"/>
      <c r="AN27" s="99"/>
      <c r="AO27" s="98"/>
      <c r="AP27" s="106"/>
      <c r="AQ27" s="110"/>
      <c r="AR27" s="99"/>
      <c r="AS27" s="98"/>
      <c r="AT27" s="106"/>
      <c r="AU27" s="110"/>
      <c r="AV27" s="99"/>
      <c r="AW27" s="98"/>
      <c r="AX27" s="106"/>
      <c r="AY27" s="110"/>
      <c r="AZ27" s="99"/>
      <c r="BA27" s="98"/>
      <c r="BB27" s="106"/>
      <c r="BC27" s="110"/>
      <c r="BD27" s="99"/>
      <c r="BE27" s="98"/>
      <c r="BF27" s="106"/>
      <c r="BG27" s="110"/>
      <c r="BH27" s="99"/>
      <c r="BI27" s="98"/>
      <c r="BJ27" s="106"/>
      <c r="BK27" s="110"/>
      <c r="BL27" s="99"/>
      <c r="BM27" s="98"/>
      <c r="BN27" s="106"/>
      <c r="BO27" s="108"/>
      <c r="BP27" s="96"/>
      <c r="BQ27" s="101"/>
      <c r="BR27" s="99"/>
      <c r="BS27" s="98"/>
      <c r="BT27" s="96"/>
      <c r="BU27" s="101"/>
    </row>
    <row r="28" spans="1:73" ht="27.75" x14ac:dyDescent="0.3">
      <c r="A28" s="104"/>
      <c r="B28" s="106"/>
      <c r="C28" s="110"/>
      <c r="D28" s="99"/>
      <c r="E28" s="98"/>
      <c r="F28" s="106"/>
      <c r="G28" s="110"/>
      <c r="H28" s="99"/>
      <c r="I28" s="98"/>
      <c r="J28" s="106"/>
      <c r="K28" s="110"/>
      <c r="L28" s="99"/>
      <c r="M28" s="98"/>
      <c r="N28" s="106"/>
      <c r="O28" s="110"/>
      <c r="P28" s="99"/>
      <c r="Q28" s="98"/>
      <c r="R28" s="106"/>
      <c r="S28" s="110"/>
      <c r="T28" s="99"/>
      <c r="U28" s="98"/>
      <c r="V28" s="106"/>
      <c r="W28" s="110"/>
      <c r="X28" s="99"/>
      <c r="Y28" s="98"/>
      <c r="Z28" s="106"/>
      <c r="AA28" s="110"/>
      <c r="AB28" s="99"/>
      <c r="AC28" s="98"/>
      <c r="AD28" s="106"/>
      <c r="AE28" s="110"/>
      <c r="AF28" s="99"/>
      <c r="AG28" s="98"/>
      <c r="AH28" s="106"/>
      <c r="AI28" s="110"/>
      <c r="AJ28" s="99"/>
      <c r="AK28" s="98"/>
      <c r="AL28" s="106"/>
      <c r="AM28" s="110"/>
      <c r="AN28" s="99"/>
      <c r="AO28" s="98"/>
      <c r="AP28" s="106"/>
      <c r="AQ28" s="110"/>
      <c r="AR28" s="99"/>
      <c r="AS28" s="98"/>
      <c r="AT28" s="106"/>
      <c r="AU28" s="110"/>
      <c r="AV28" s="99"/>
      <c r="AW28" s="98"/>
      <c r="AX28" s="106"/>
      <c r="AY28" s="110"/>
      <c r="AZ28" s="99"/>
      <c r="BA28" s="98"/>
      <c r="BB28" s="106"/>
      <c r="BC28" s="110"/>
      <c r="BD28" s="99"/>
      <c r="BE28" s="98"/>
      <c r="BF28" s="106"/>
      <c r="BG28" s="110"/>
      <c r="BH28" s="99"/>
      <c r="BI28" s="98"/>
      <c r="BJ28" s="106"/>
      <c r="BK28" s="110"/>
      <c r="BL28" s="99"/>
      <c r="BM28" s="98"/>
      <c r="BN28" s="106"/>
      <c r="BO28" s="108"/>
      <c r="BP28" s="96"/>
      <c r="BQ28" s="101"/>
      <c r="BR28" s="99"/>
      <c r="BS28" s="98"/>
      <c r="BT28" s="96"/>
      <c r="BU28" s="101"/>
    </row>
    <row r="29" spans="1:73" ht="27.75" x14ac:dyDescent="0.3">
      <c r="A29" s="104"/>
      <c r="B29" s="106"/>
      <c r="C29" s="110"/>
      <c r="D29" s="99"/>
      <c r="E29" s="98"/>
      <c r="F29" s="106"/>
      <c r="G29" s="110"/>
      <c r="H29" s="99"/>
      <c r="I29" s="98"/>
      <c r="J29" s="106"/>
      <c r="K29" s="110"/>
      <c r="L29" s="99"/>
      <c r="M29" s="98"/>
      <c r="N29" s="106"/>
      <c r="O29" s="110"/>
      <c r="P29" s="99"/>
      <c r="Q29" s="98"/>
      <c r="R29" s="106"/>
      <c r="S29" s="110"/>
      <c r="T29" s="99"/>
      <c r="U29" s="98"/>
      <c r="V29" s="106"/>
      <c r="W29" s="110"/>
      <c r="X29" s="99"/>
      <c r="Y29" s="98"/>
      <c r="Z29" s="106"/>
      <c r="AA29" s="110"/>
      <c r="AB29" s="99"/>
      <c r="AC29" s="98"/>
      <c r="AD29" s="106"/>
      <c r="AE29" s="110"/>
      <c r="AF29" s="99"/>
      <c r="AG29" s="98"/>
      <c r="AH29" s="106"/>
      <c r="AI29" s="110"/>
      <c r="AJ29" s="99"/>
      <c r="AK29" s="98"/>
      <c r="AL29" s="106"/>
      <c r="AM29" s="110"/>
      <c r="AN29" s="99"/>
      <c r="AO29" s="98"/>
      <c r="AP29" s="106"/>
      <c r="AQ29" s="110"/>
      <c r="AR29" s="99"/>
      <c r="AS29" s="98"/>
      <c r="AT29" s="106"/>
      <c r="AU29" s="110"/>
      <c r="AV29" s="99"/>
      <c r="AW29" s="98"/>
      <c r="AX29" s="106"/>
      <c r="AY29" s="110"/>
      <c r="AZ29" s="99"/>
      <c r="BA29" s="98"/>
      <c r="BB29" s="106"/>
      <c r="BC29" s="110"/>
      <c r="BD29" s="99"/>
      <c r="BE29" s="98"/>
      <c r="BF29" s="106"/>
      <c r="BG29" s="110"/>
      <c r="BH29" s="99"/>
      <c r="BI29" s="98"/>
      <c r="BJ29" s="106"/>
      <c r="BK29" s="110"/>
      <c r="BL29" s="99"/>
      <c r="BM29" s="98"/>
      <c r="BN29" s="106"/>
      <c r="BO29" s="108"/>
      <c r="BP29" s="96"/>
      <c r="BQ29" s="101"/>
      <c r="BR29" s="99"/>
      <c r="BS29" s="98"/>
      <c r="BT29" s="96"/>
      <c r="BU29" s="101"/>
    </row>
    <row r="30" spans="1:73" ht="27.75" x14ac:dyDescent="0.3">
      <c r="A30" s="104"/>
      <c r="B30" s="106"/>
      <c r="C30" s="110"/>
      <c r="D30" s="99"/>
      <c r="E30" s="98"/>
      <c r="F30" s="106"/>
      <c r="G30" s="110"/>
      <c r="H30" s="99"/>
      <c r="I30" s="98"/>
      <c r="J30" s="106"/>
      <c r="K30" s="110"/>
      <c r="L30" s="99"/>
      <c r="M30" s="98"/>
      <c r="N30" s="106"/>
      <c r="O30" s="110"/>
      <c r="P30" s="99"/>
      <c r="Q30" s="98"/>
      <c r="R30" s="106"/>
      <c r="S30" s="110"/>
      <c r="T30" s="99"/>
      <c r="U30" s="98"/>
      <c r="V30" s="106"/>
      <c r="W30" s="110"/>
      <c r="X30" s="99"/>
      <c r="Y30" s="98"/>
      <c r="Z30" s="106"/>
      <c r="AA30" s="110"/>
      <c r="AB30" s="99"/>
      <c r="AC30" s="98"/>
      <c r="AD30" s="106"/>
      <c r="AE30" s="110"/>
      <c r="AF30" s="99"/>
      <c r="AG30" s="98"/>
      <c r="AH30" s="106"/>
      <c r="AI30" s="110"/>
      <c r="AJ30" s="99"/>
      <c r="AK30" s="98"/>
      <c r="AL30" s="106"/>
      <c r="AM30" s="110"/>
      <c r="AN30" s="99"/>
      <c r="AO30" s="98"/>
      <c r="AP30" s="106"/>
      <c r="AQ30" s="110"/>
      <c r="AR30" s="99"/>
      <c r="AS30" s="98"/>
      <c r="AT30" s="106"/>
      <c r="AU30" s="110"/>
      <c r="AV30" s="99"/>
      <c r="AW30" s="98"/>
      <c r="AX30" s="106"/>
      <c r="AY30" s="110"/>
      <c r="AZ30" s="99"/>
      <c r="BA30" s="98"/>
      <c r="BB30" s="106"/>
      <c r="BC30" s="110"/>
      <c r="BD30" s="99"/>
      <c r="BE30" s="98"/>
      <c r="BF30" s="106"/>
      <c r="BG30" s="110"/>
      <c r="BH30" s="99"/>
      <c r="BI30" s="98"/>
      <c r="BJ30" s="106"/>
      <c r="BK30" s="110"/>
      <c r="BL30" s="99"/>
      <c r="BM30" s="98"/>
      <c r="BN30" s="106"/>
      <c r="BO30" s="108"/>
      <c r="BP30" s="96"/>
      <c r="BQ30" s="101"/>
      <c r="BR30" s="99"/>
      <c r="BS30" s="98"/>
      <c r="BT30" s="96"/>
      <c r="BU30" s="101"/>
    </row>
    <row r="31" spans="1:73" ht="27.75" x14ac:dyDescent="0.3">
      <c r="A31" s="104"/>
      <c r="B31" s="106"/>
      <c r="C31" s="110"/>
      <c r="D31" s="99"/>
      <c r="E31" s="98"/>
      <c r="F31" s="106"/>
      <c r="G31" s="110"/>
      <c r="H31" s="99"/>
      <c r="I31" s="98"/>
      <c r="J31" s="106"/>
      <c r="K31" s="110"/>
      <c r="L31" s="99"/>
      <c r="M31" s="98"/>
      <c r="N31" s="106"/>
      <c r="O31" s="110"/>
      <c r="P31" s="99"/>
      <c r="Q31" s="98"/>
      <c r="R31" s="106"/>
      <c r="S31" s="110"/>
      <c r="T31" s="99"/>
      <c r="U31" s="98"/>
      <c r="V31" s="106"/>
      <c r="W31" s="110"/>
      <c r="X31" s="99"/>
      <c r="Y31" s="98"/>
      <c r="Z31" s="106"/>
      <c r="AA31" s="110"/>
      <c r="AB31" s="99"/>
      <c r="AC31" s="98"/>
      <c r="AD31" s="106"/>
      <c r="AE31" s="110"/>
      <c r="AF31" s="99"/>
      <c r="AG31" s="98"/>
      <c r="AH31" s="106"/>
      <c r="AI31" s="110"/>
      <c r="AJ31" s="99"/>
      <c r="AK31" s="98"/>
      <c r="AL31" s="106"/>
      <c r="AM31" s="110"/>
      <c r="AN31" s="99"/>
      <c r="AO31" s="98"/>
      <c r="AP31" s="106"/>
      <c r="AQ31" s="110"/>
      <c r="AR31" s="99"/>
      <c r="AS31" s="98"/>
      <c r="AT31" s="106"/>
      <c r="AU31" s="110"/>
      <c r="AV31" s="99"/>
      <c r="AW31" s="98"/>
      <c r="AX31" s="106"/>
      <c r="AY31" s="110"/>
      <c r="AZ31" s="99"/>
      <c r="BA31" s="98"/>
      <c r="BB31" s="106"/>
      <c r="BC31" s="110"/>
      <c r="BD31" s="99"/>
      <c r="BE31" s="98"/>
      <c r="BF31" s="106"/>
      <c r="BG31" s="110"/>
      <c r="BH31" s="99"/>
      <c r="BI31" s="98"/>
      <c r="BJ31" s="106"/>
      <c r="BK31" s="110"/>
      <c r="BL31" s="99"/>
      <c r="BM31" s="98"/>
      <c r="BN31" s="106"/>
      <c r="BO31" s="108"/>
      <c r="BP31" s="96"/>
      <c r="BQ31" s="101"/>
      <c r="BR31" s="99"/>
      <c r="BS31" s="98"/>
      <c r="BT31" s="96"/>
      <c r="BU31" s="101"/>
    </row>
    <row r="32" spans="1:73" ht="27.75" x14ac:dyDescent="0.3">
      <c r="A32" s="104"/>
      <c r="B32" s="106"/>
      <c r="C32" s="110"/>
      <c r="D32" s="99"/>
      <c r="E32" s="98"/>
      <c r="F32" s="106"/>
      <c r="G32" s="110"/>
      <c r="H32" s="99"/>
      <c r="I32" s="98"/>
      <c r="J32" s="106"/>
      <c r="K32" s="110"/>
      <c r="L32" s="99"/>
      <c r="M32" s="98"/>
      <c r="N32" s="106"/>
      <c r="O32" s="110"/>
      <c r="P32" s="99"/>
      <c r="Q32" s="98"/>
      <c r="R32" s="106"/>
      <c r="S32" s="110"/>
      <c r="T32" s="99"/>
      <c r="U32" s="98"/>
      <c r="V32" s="106"/>
      <c r="W32" s="110"/>
      <c r="X32" s="99"/>
      <c r="Y32" s="98"/>
      <c r="Z32" s="106"/>
      <c r="AA32" s="110"/>
      <c r="AB32" s="99"/>
      <c r="AC32" s="98"/>
      <c r="AD32" s="106"/>
      <c r="AE32" s="110"/>
      <c r="AF32" s="99"/>
      <c r="AG32" s="98"/>
      <c r="AH32" s="106"/>
      <c r="AI32" s="110"/>
      <c r="AJ32" s="99"/>
      <c r="AK32" s="98"/>
      <c r="AL32" s="106"/>
      <c r="AM32" s="110"/>
      <c r="AN32" s="99"/>
      <c r="AO32" s="98"/>
      <c r="AP32" s="106"/>
      <c r="AQ32" s="110"/>
      <c r="AR32" s="99"/>
      <c r="AS32" s="98"/>
      <c r="AT32" s="106"/>
      <c r="AU32" s="110"/>
      <c r="AV32" s="99"/>
      <c r="AW32" s="98"/>
      <c r="AX32" s="106"/>
      <c r="AY32" s="110"/>
      <c r="AZ32" s="99"/>
      <c r="BA32" s="98"/>
      <c r="BB32" s="106"/>
      <c r="BC32" s="110"/>
      <c r="BD32" s="99"/>
      <c r="BE32" s="98"/>
      <c r="BF32" s="106"/>
      <c r="BG32" s="110"/>
      <c r="BH32" s="99"/>
      <c r="BI32" s="98"/>
      <c r="BJ32" s="106"/>
      <c r="BK32" s="110"/>
      <c r="BL32" s="99"/>
      <c r="BM32" s="98"/>
      <c r="BN32" s="106"/>
      <c r="BO32" s="108"/>
      <c r="BP32" s="96"/>
      <c r="BQ32" s="101"/>
      <c r="BR32" s="99"/>
      <c r="BS32" s="98"/>
      <c r="BT32" s="96"/>
      <c r="BU32" s="101"/>
    </row>
    <row r="33" spans="1:73" ht="29.25" x14ac:dyDescent="0.3">
      <c r="A33" s="104"/>
      <c r="B33" s="106"/>
      <c r="C33" s="110"/>
      <c r="D33" s="99"/>
      <c r="E33" s="111"/>
      <c r="F33" s="106"/>
      <c r="G33" s="110"/>
      <c r="H33" s="99"/>
      <c r="I33" s="111"/>
      <c r="J33" s="106"/>
      <c r="K33" s="110"/>
      <c r="L33" s="99"/>
      <c r="M33" s="111"/>
      <c r="N33" s="106"/>
      <c r="O33" s="110"/>
      <c r="P33" s="99"/>
      <c r="Q33" s="111"/>
      <c r="R33" s="106"/>
      <c r="S33" s="110"/>
      <c r="T33" s="99"/>
      <c r="U33" s="111"/>
      <c r="V33" s="106"/>
      <c r="W33" s="110"/>
      <c r="X33" s="99"/>
      <c r="Y33" s="111"/>
      <c r="Z33" s="106"/>
      <c r="AA33" s="110"/>
      <c r="AB33" s="99"/>
      <c r="AC33" s="111"/>
      <c r="AD33" s="106"/>
      <c r="AE33" s="110"/>
      <c r="AF33" s="99"/>
      <c r="AG33" s="111"/>
      <c r="AH33" s="106"/>
      <c r="AI33" s="110"/>
      <c r="AJ33" s="99"/>
      <c r="AK33" s="111"/>
      <c r="AL33" s="106"/>
      <c r="AM33" s="110"/>
      <c r="AN33" s="99"/>
      <c r="AO33" s="111"/>
      <c r="AP33" s="106"/>
      <c r="AQ33" s="110"/>
      <c r="AR33" s="99"/>
      <c r="AS33" s="111"/>
      <c r="AT33" s="106"/>
      <c r="AU33" s="110"/>
      <c r="AV33" s="99"/>
      <c r="AW33" s="111"/>
      <c r="AX33" s="106"/>
      <c r="AY33" s="110"/>
      <c r="AZ33" s="99"/>
      <c r="BA33" s="111"/>
      <c r="BB33" s="106"/>
      <c r="BC33" s="110"/>
      <c r="BD33" s="99"/>
      <c r="BE33" s="111"/>
      <c r="BF33" s="106"/>
      <c r="BG33" s="110"/>
      <c r="BH33" s="99"/>
      <c r="BI33" s="111"/>
      <c r="BJ33" s="106"/>
      <c r="BK33" s="110"/>
      <c r="BL33" s="99"/>
      <c r="BM33" s="111"/>
      <c r="BN33" s="106"/>
      <c r="BO33" s="107"/>
      <c r="BP33" s="96"/>
      <c r="BQ33" s="101"/>
      <c r="BR33" s="99"/>
      <c r="BS33" s="98"/>
      <c r="BT33" s="96"/>
      <c r="BU33" s="101"/>
    </row>
    <row r="34" spans="1:73" ht="29.25" x14ac:dyDescent="0.3">
      <c r="A34" s="104"/>
      <c r="B34" s="106"/>
      <c r="C34" s="110"/>
      <c r="D34" s="99"/>
      <c r="E34" s="111"/>
      <c r="F34" s="106"/>
      <c r="G34" s="110"/>
      <c r="H34" s="99"/>
      <c r="I34" s="111"/>
      <c r="J34" s="106"/>
      <c r="K34" s="110"/>
      <c r="L34" s="99"/>
      <c r="M34" s="111"/>
      <c r="N34" s="106"/>
      <c r="O34" s="110"/>
      <c r="P34" s="99"/>
      <c r="Q34" s="111"/>
      <c r="R34" s="106"/>
      <c r="S34" s="110"/>
      <c r="T34" s="99"/>
      <c r="U34" s="111"/>
      <c r="V34" s="106"/>
      <c r="W34" s="110"/>
      <c r="X34" s="99"/>
      <c r="Y34" s="111"/>
      <c r="Z34" s="106"/>
      <c r="AA34" s="110"/>
      <c r="AB34" s="99"/>
      <c r="AC34" s="111"/>
      <c r="AD34" s="106"/>
      <c r="AE34" s="110"/>
      <c r="AF34" s="99"/>
      <c r="AG34" s="111"/>
      <c r="AH34" s="106"/>
      <c r="AI34" s="110"/>
      <c r="AJ34" s="99"/>
      <c r="AK34" s="111"/>
      <c r="AL34" s="106"/>
      <c r="AM34" s="110"/>
      <c r="AN34" s="99"/>
      <c r="AO34" s="111"/>
      <c r="AP34" s="106"/>
      <c r="AQ34" s="110"/>
      <c r="AR34" s="99"/>
      <c r="AS34" s="111"/>
      <c r="AT34" s="106"/>
      <c r="AU34" s="110"/>
      <c r="AV34" s="99"/>
      <c r="AW34" s="111"/>
      <c r="AX34" s="106"/>
      <c r="AY34" s="110"/>
      <c r="AZ34" s="99"/>
      <c r="BA34" s="111"/>
      <c r="BB34" s="106"/>
      <c r="BC34" s="110"/>
      <c r="BD34" s="99"/>
      <c r="BE34" s="111"/>
      <c r="BF34" s="106"/>
      <c r="BG34" s="110"/>
      <c r="BH34" s="99"/>
      <c r="BI34" s="111"/>
      <c r="BJ34" s="106"/>
      <c r="BK34" s="110"/>
      <c r="BL34" s="99"/>
      <c r="BM34" s="111"/>
      <c r="BN34" s="99"/>
      <c r="BO34" s="98"/>
      <c r="BP34" s="96"/>
      <c r="BQ34" s="101"/>
      <c r="BR34" s="99"/>
      <c r="BS34" s="98"/>
      <c r="BT34" s="96"/>
      <c r="BU34" s="101"/>
    </row>
    <row r="35" spans="1:73" ht="29.25" x14ac:dyDescent="0.3">
      <c r="A35" s="104"/>
      <c r="B35" s="106"/>
      <c r="C35" s="110"/>
      <c r="D35" s="99"/>
      <c r="E35" s="111"/>
      <c r="F35" s="106"/>
      <c r="G35" s="110"/>
      <c r="H35" s="99"/>
      <c r="I35" s="111"/>
      <c r="J35" s="106"/>
      <c r="K35" s="110"/>
      <c r="L35" s="99"/>
      <c r="M35" s="111"/>
      <c r="N35" s="106"/>
      <c r="O35" s="110"/>
      <c r="P35" s="99"/>
      <c r="Q35" s="111"/>
      <c r="R35" s="106"/>
      <c r="S35" s="110"/>
      <c r="T35" s="99"/>
      <c r="U35" s="111"/>
      <c r="V35" s="106"/>
      <c r="W35" s="110"/>
      <c r="X35" s="99"/>
      <c r="Y35" s="111"/>
      <c r="Z35" s="106"/>
      <c r="AA35" s="110"/>
      <c r="AB35" s="99"/>
      <c r="AC35" s="111"/>
      <c r="AD35" s="106"/>
      <c r="AE35" s="110"/>
      <c r="AF35" s="99"/>
      <c r="AG35" s="111"/>
      <c r="AH35" s="106"/>
      <c r="AI35" s="110"/>
      <c r="AJ35" s="99"/>
      <c r="AK35" s="111"/>
      <c r="AL35" s="106"/>
      <c r="AM35" s="110"/>
      <c r="AN35" s="99"/>
      <c r="AO35" s="111"/>
      <c r="AP35" s="106"/>
      <c r="AQ35" s="110"/>
      <c r="AR35" s="99"/>
      <c r="AS35" s="111"/>
      <c r="AT35" s="106"/>
      <c r="AU35" s="110"/>
      <c r="AV35" s="99"/>
      <c r="AW35" s="111"/>
      <c r="AX35" s="106"/>
      <c r="AY35" s="110"/>
      <c r="AZ35" s="99"/>
      <c r="BA35" s="111"/>
      <c r="BB35" s="106"/>
      <c r="BC35" s="110"/>
      <c r="BD35" s="99"/>
      <c r="BE35" s="111"/>
      <c r="BF35" s="106"/>
      <c r="BG35" s="110"/>
      <c r="BH35" s="99"/>
      <c r="BI35" s="111"/>
      <c r="BJ35" s="106"/>
      <c r="BK35" s="110"/>
      <c r="BL35" s="99"/>
      <c r="BM35" s="111"/>
      <c r="BN35" s="99"/>
      <c r="BO35" s="98"/>
      <c r="BP35" s="96"/>
      <c r="BQ35" s="101"/>
      <c r="BR35" s="99"/>
      <c r="BS35" s="98"/>
      <c r="BT35" s="96"/>
      <c r="BU35" s="101"/>
    </row>
    <row r="36" spans="1:73" ht="29.25" x14ac:dyDescent="0.3">
      <c r="A36" s="104"/>
      <c r="B36" s="106"/>
      <c r="C36" s="110"/>
      <c r="D36" s="99"/>
      <c r="E36" s="111"/>
      <c r="F36" s="106"/>
      <c r="G36" s="110"/>
      <c r="H36" s="99"/>
      <c r="I36" s="111"/>
      <c r="J36" s="106"/>
      <c r="K36" s="110"/>
      <c r="L36" s="99"/>
      <c r="M36" s="111"/>
      <c r="N36" s="106"/>
      <c r="O36" s="110"/>
      <c r="P36" s="99"/>
      <c r="Q36" s="111"/>
      <c r="R36" s="106"/>
      <c r="S36" s="110"/>
      <c r="T36" s="99"/>
      <c r="U36" s="111"/>
      <c r="V36" s="106"/>
      <c r="W36" s="110"/>
      <c r="X36" s="99"/>
      <c r="Y36" s="111"/>
      <c r="Z36" s="106"/>
      <c r="AA36" s="110"/>
      <c r="AB36" s="99"/>
      <c r="AC36" s="111"/>
      <c r="AD36" s="106"/>
      <c r="AE36" s="110"/>
      <c r="AF36" s="99"/>
      <c r="AG36" s="111"/>
      <c r="AH36" s="106"/>
      <c r="AI36" s="110"/>
      <c r="AJ36" s="99"/>
      <c r="AK36" s="111"/>
      <c r="AL36" s="106"/>
      <c r="AM36" s="110"/>
      <c r="AN36" s="99"/>
      <c r="AO36" s="111"/>
      <c r="AP36" s="106"/>
      <c r="AQ36" s="110"/>
      <c r="AR36" s="99"/>
      <c r="AS36" s="111"/>
      <c r="AT36" s="106"/>
      <c r="AU36" s="110"/>
      <c r="AV36" s="99"/>
      <c r="AW36" s="111"/>
      <c r="AX36" s="106"/>
      <c r="AY36" s="110"/>
      <c r="AZ36" s="99"/>
      <c r="BA36" s="111"/>
      <c r="BB36" s="106"/>
      <c r="BC36" s="110"/>
      <c r="BD36" s="99"/>
      <c r="BE36" s="111"/>
      <c r="BF36" s="106"/>
      <c r="BG36" s="110"/>
      <c r="BH36" s="99"/>
      <c r="BI36" s="111"/>
      <c r="BJ36" s="106"/>
      <c r="BK36" s="110"/>
      <c r="BL36" s="99"/>
      <c r="BM36" s="111"/>
      <c r="BN36" s="99"/>
      <c r="BO36" s="98"/>
      <c r="BP36" s="96"/>
      <c r="BQ36" s="101"/>
      <c r="BR36" s="99"/>
      <c r="BS36" s="98"/>
      <c r="BT36" s="96"/>
      <c r="BU36" s="101"/>
    </row>
    <row r="37" spans="1:73" ht="30" thickBot="1" x14ac:dyDescent="0.35">
      <c r="A37" s="102"/>
      <c r="B37" s="106"/>
      <c r="C37" s="110"/>
      <c r="D37" s="99"/>
      <c r="E37" s="111"/>
      <c r="F37" s="106"/>
      <c r="G37" s="110"/>
      <c r="H37" s="99"/>
      <c r="I37" s="111"/>
      <c r="J37" s="106"/>
      <c r="K37" s="110"/>
      <c r="L37" s="99"/>
      <c r="M37" s="111"/>
      <c r="N37" s="106"/>
      <c r="O37" s="110"/>
      <c r="P37" s="99"/>
      <c r="Q37" s="111"/>
      <c r="R37" s="106"/>
      <c r="S37" s="110"/>
      <c r="T37" s="99"/>
      <c r="U37" s="111"/>
      <c r="V37" s="106"/>
      <c r="W37" s="110"/>
      <c r="X37" s="99"/>
      <c r="Y37" s="111"/>
      <c r="Z37" s="106"/>
      <c r="AA37" s="110"/>
      <c r="AB37" s="99"/>
      <c r="AC37" s="111"/>
      <c r="AD37" s="106"/>
      <c r="AE37" s="110"/>
      <c r="AF37" s="99"/>
      <c r="AG37" s="111"/>
      <c r="AH37" s="106"/>
      <c r="AI37" s="110"/>
      <c r="AJ37" s="99"/>
      <c r="AK37" s="111"/>
      <c r="AL37" s="106"/>
      <c r="AM37" s="110"/>
      <c r="AN37" s="99"/>
      <c r="AO37" s="111"/>
      <c r="AP37" s="106"/>
      <c r="AQ37" s="110"/>
      <c r="AR37" s="99"/>
      <c r="AS37" s="111"/>
      <c r="AT37" s="106"/>
      <c r="AU37" s="110"/>
      <c r="AV37" s="99"/>
      <c r="AW37" s="111"/>
      <c r="AX37" s="106"/>
      <c r="AY37" s="110"/>
      <c r="AZ37" s="99"/>
      <c r="BA37" s="111"/>
      <c r="BB37" s="106"/>
      <c r="BC37" s="110"/>
      <c r="BD37" s="99"/>
      <c r="BE37" s="111"/>
      <c r="BF37" s="106"/>
      <c r="BG37" s="110"/>
      <c r="BH37" s="99"/>
      <c r="BI37" s="111"/>
      <c r="BJ37" s="106"/>
      <c r="BK37" s="110"/>
      <c r="BL37" s="99"/>
      <c r="BM37" s="111"/>
      <c r="BN37" s="102">
        <v>0</v>
      </c>
      <c r="BO37" s="102">
        <v>0</v>
      </c>
      <c r="BP37" s="102">
        <v>0</v>
      </c>
      <c r="BQ37" s="102">
        <v>0</v>
      </c>
      <c r="BR37" s="102">
        <v>0</v>
      </c>
      <c r="BS37" s="102">
        <v>0</v>
      </c>
      <c r="BT37" s="102">
        <v>0</v>
      </c>
      <c r="BU37" s="102">
        <v>0</v>
      </c>
    </row>
    <row r="38" spans="1:73" ht="27.75" x14ac:dyDescent="0.3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5"/>
      <c r="BQ38" s="95"/>
      <c r="BR38" s="95"/>
      <c r="BS38" s="95"/>
      <c r="BT38" s="95"/>
      <c r="BU38" s="95"/>
    </row>
    <row r="39" spans="1:73" ht="27.75" x14ac:dyDescent="0.3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5"/>
      <c r="BQ39" s="95"/>
      <c r="BR39" s="95"/>
      <c r="BS39" s="95"/>
      <c r="BT39" s="95"/>
      <c r="BU39" s="95"/>
    </row>
    <row r="40" spans="1:73" ht="27.75" x14ac:dyDescent="0.3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5"/>
      <c r="BQ40" s="95"/>
      <c r="BR40" s="95"/>
      <c r="BS40" s="95"/>
      <c r="BT40" s="95"/>
      <c r="BU40" s="95"/>
    </row>
    <row r="41" spans="1:73" ht="27.75" x14ac:dyDescent="0.3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5"/>
      <c r="BQ41" s="95"/>
      <c r="BR41" s="95"/>
      <c r="BS41" s="95"/>
      <c r="BT41" s="95"/>
      <c r="BU41" s="95"/>
    </row>
    <row r="42" spans="1:73" ht="27.75" x14ac:dyDescent="0.3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5"/>
      <c r="BQ42" s="95"/>
      <c r="BR42" s="95"/>
      <c r="BS42" s="95"/>
      <c r="BT42" s="95"/>
      <c r="BU42" s="95"/>
    </row>
    <row r="43" spans="1:73" ht="27.75" x14ac:dyDescent="0.3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5"/>
      <c r="BQ43" s="95"/>
      <c r="BR43" s="95"/>
      <c r="BS43" s="95"/>
      <c r="BT43" s="95"/>
      <c r="BU43" s="95"/>
    </row>
    <row r="44" spans="1:73" ht="27.75" x14ac:dyDescent="0.3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5"/>
      <c r="BQ44" s="95"/>
      <c r="BR44" s="95"/>
      <c r="BS44" s="95"/>
      <c r="BT44" s="95"/>
      <c r="BU44" s="95"/>
    </row>
    <row r="45" spans="1:73" ht="27.75" x14ac:dyDescent="0.3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5"/>
      <c r="BQ45" s="95"/>
      <c r="BR45" s="95"/>
      <c r="BS45" s="95"/>
      <c r="BT45" s="95"/>
      <c r="BU45" s="95"/>
    </row>
    <row r="46" spans="1:73" ht="27.75" x14ac:dyDescent="0.3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5"/>
      <c r="BQ46" s="95"/>
      <c r="BR46" s="95"/>
      <c r="BS46" s="95"/>
      <c r="BT46" s="95"/>
      <c r="BU46" s="95"/>
    </row>
    <row r="47" spans="1:73" ht="27.75" x14ac:dyDescent="0.3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5"/>
      <c r="BQ47" s="95"/>
      <c r="BR47" s="95"/>
      <c r="BS47" s="95"/>
      <c r="BT47" s="95"/>
      <c r="BU47" s="95"/>
    </row>
    <row r="48" spans="1:73" ht="27.75" x14ac:dyDescent="0.3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5"/>
      <c r="BQ48" s="95"/>
      <c r="BR48" s="95"/>
      <c r="BS48" s="95"/>
      <c r="BT48" s="95"/>
      <c r="BU48" s="95"/>
    </row>
    <row r="49" spans="1:73" ht="27.75" x14ac:dyDescent="0.3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5"/>
      <c r="BQ49" s="95"/>
      <c r="BR49" s="95"/>
      <c r="BS49" s="95"/>
      <c r="BT49" s="95"/>
      <c r="BU49" s="95"/>
    </row>
    <row r="50" spans="1:73" x14ac:dyDescent="0.1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</row>
    <row r="51" spans="1:73" x14ac:dyDescent="0.15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</row>
    <row r="52" spans="1:73" x14ac:dyDescent="0.15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</row>
    <row r="53" spans="1:73" x14ac:dyDescent="0.1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</row>
    <row r="54" spans="1:73" x14ac:dyDescent="0.15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</row>
    <row r="55" spans="1:73" x14ac:dyDescent="0.15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</row>
    <row r="56" spans="1:73" x14ac:dyDescent="0.15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</row>
    <row r="57" spans="1:73" x14ac:dyDescent="0.15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  <c r="BM57" s="94"/>
      <c r="BN57" s="94"/>
      <c r="BO57" s="94"/>
    </row>
    <row r="58" spans="1:73" x14ac:dyDescent="0.15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</row>
    <row r="59" spans="1:73" x14ac:dyDescent="0.15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</row>
    <row r="60" spans="1:73" x14ac:dyDescent="0.15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</row>
    <row r="61" spans="1:73" x14ac:dyDescent="0.15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</row>
    <row r="62" spans="1:73" x14ac:dyDescent="0.15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</row>
    <row r="63" spans="1:73" x14ac:dyDescent="0.15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</row>
    <row r="64" spans="1:73" x14ac:dyDescent="0.15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</row>
    <row r="65" spans="1:67" x14ac:dyDescent="0.15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</row>
    <row r="66" spans="1:67" x14ac:dyDescent="0.15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</row>
    <row r="67" spans="1:67" x14ac:dyDescent="0.15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</row>
    <row r="68" spans="1:67" x14ac:dyDescent="0.15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</row>
    <row r="69" spans="1:67" x14ac:dyDescent="0.15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</row>
    <row r="70" spans="1:67" x14ac:dyDescent="0.15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</row>
    <row r="71" spans="1:67" x14ac:dyDescent="0.15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/>
      <c r="BO71" s="94"/>
    </row>
    <row r="72" spans="1:67" x14ac:dyDescent="0.15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</row>
    <row r="73" spans="1:67" x14ac:dyDescent="0.15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</row>
    <row r="74" spans="1:67" x14ac:dyDescent="0.15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</row>
    <row r="75" spans="1:67" x14ac:dyDescent="0.1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</row>
    <row r="76" spans="1:67" x14ac:dyDescent="0.15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</row>
    <row r="77" spans="1:67" x14ac:dyDescent="0.15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</row>
    <row r="78" spans="1:67" x14ac:dyDescent="0.15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</row>
    <row r="79" spans="1:67" x14ac:dyDescent="0.15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</row>
    <row r="80" spans="1:67" x14ac:dyDescent="0.15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</row>
    <row r="81" spans="1:67" x14ac:dyDescent="0.15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</row>
    <row r="82" spans="1:67" x14ac:dyDescent="0.15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</row>
    <row r="83" spans="1:67" x14ac:dyDescent="0.15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</row>
    <row r="84" spans="1:67" x14ac:dyDescent="0.15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</row>
    <row r="85" spans="1:67" x14ac:dyDescent="0.15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  <c r="BM85" s="94"/>
      <c r="BN85" s="94"/>
      <c r="BO85" s="94"/>
    </row>
    <row r="86" spans="1:67" x14ac:dyDescent="0.15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  <c r="BM86" s="94"/>
      <c r="BN86" s="94"/>
      <c r="BO86" s="94"/>
    </row>
    <row r="87" spans="1:67" x14ac:dyDescent="0.15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  <c r="BM87" s="94"/>
      <c r="BN87" s="94"/>
      <c r="BO87" s="94"/>
    </row>
    <row r="88" spans="1:67" x14ac:dyDescent="0.15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  <c r="BM88" s="94"/>
      <c r="BN88" s="94"/>
      <c r="BO88" s="94"/>
    </row>
    <row r="89" spans="1:67" x14ac:dyDescent="0.15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  <c r="BM89" s="94"/>
      <c r="BN89" s="94"/>
      <c r="BO89" s="94"/>
    </row>
    <row r="90" spans="1:67" x14ac:dyDescent="0.15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  <c r="BM90" s="94"/>
      <c r="BN90" s="94"/>
      <c r="BO90" s="94"/>
    </row>
    <row r="91" spans="1:67" x14ac:dyDescent="0.15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  <c r="BM91" s="94"/>
      <c r="BN91" s="94"/>
      <c r="BO91" s="94"/>
    </row>
    <row r="92" spans="1:67" x14ac:dyDescent="0.15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  <c r="BM92" s="94"/>
      <c r="BN92" s="94"/>
      <c r="BO92" s="94"/>
    </row>
    <row r="93" spans="1:67" x14ac:dyDescent="0.15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  <c r="BM93" s="94"/>
      <c r="BN93" s="94"/>
      <c r="BO93" s="94"/>
    </row>
    <row r="94" spans="1:67" x14ac:dyDescent="0.15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  <c r="BM94" s="94"/>
      <c r="BN94" s="94"/>
      <c r="BO94" s="94"/>
    </row>
    <row r="95" spans="1:67" x14ac:dyDescent="0.15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94"/>
      <c r="BK95" s="94"/>
      <c r="BL95" s="94"/>
      <c r="BM95" s="94"/>
      <c r="BN95" s="94"/>
      <c r="BO95" s="94"/>
    </row>
    <row r="96" spans="1:67" x14ac:dyDescent="0.15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</row>
    <row r="97" spans="1:67" x14ac:dyDescent="0.15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</row>
    <row r="98" spans="1:67" x14ac:dyDescent="0.15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  <c r="BM98" s="94"/>
      <c r="BN98" s="94"/>
      <c r="BO98" s="94"/>
    </row>
    <row r="99" spans="1:67" x14ac:dyDescent="0.15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  <c r="BM99" s="94"/>
      <c r="BN99" s="94"/>
      <c r="BO99" s="94"/>
    </row>
    <row r="100" spans="1:67" x14ac:dyDescent="0.15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</row>
    <row r="101" spans="1:67" x14ac:dyDescent="0.15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</row>
    <row r="102" spans="1:67" x14ac:dyDescent="0.15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  <c r="BM102" s="94"/>
      <c r="BN102" s="94"/>
      <c r="BO102" s="94"/>
    </row>
    <row r="103" spans="1:67" x14ac:dyDescent="0.15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  <c r="BM103" s="94"/>
      <c r="BN103" s="94"/>
      <c r="BO103" s="94"/>
    </row>
    <row r="104" spans="1:67" x14ac:dyDescent="0.15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  <c r="BM104" s="94"/>
      <c r="BN104" s="94"/>
      <c r="BO104" s="94"/>
    </row>
    <row r="105" spans="1:67" x14ac:dyDescent="0.15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</row>
    <row r="106" spans="1:67" x14ac:dyDescent="0.15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  <c r="BM106" s="94"/>
      <c r="BN106" s="94"/>
      <c r="BO106" s="94"/>
    </row>
    <row r="107" spans="1:67" x14ac:dyDescent="0.15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  <c r="BM107" s="94"/>
      <c r="BN107" s="94"/>
      <c r="BO107" s="94"/>
    </row>
    <row r="108" spans="1:67" x14ac:dyDescent="0.15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  <c r="BM108" s="94"/>
      <c r="BN108" s="94"/>
      <c r="BO108" s="94"/>
    </row>
    <row r="109" spans="1:67" x14ac:dyDescent="0.15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  <c r="BJ109" s="94"/>
      <c r="BK109" s="94"/>
      <c r="BL109" s="94"/>
      <c r="BM109" s="94"/>
      <c r="BN109" s="94"/>
      <c r="BO109" s="94"/>
    </row>
    <row r="110" spans="1:67" x14ac:dyDescent="0.15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  <c r="BM110" s="94"/>
      <c r="BN110" s="94"/>
      <c r="BO110" s="94"/>
    </row>
    <row r="111" spans="1:67" x14ac:dyDescent="0.15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  <c r="BJ111" s="94"/>
      <c r="BK111" s="94"/>
      <c r="BL111" s="94"/>
      <c r="BM111" s="94"/>
      <c r="BN111" s="94"/>
      <c r="BO111" s="94"/>
    </row>
    <row r="112" spans="1:67" x14ac:dyDescent="0.15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  <c r="BJ112" s="94"/>
      <c r="BK112" s="94"/>
      <c r="BL112" s="94"/>
      <c r="BM112" s="94"/>
      <c r="BN112" s="94"/>
      <c r="BO112" s="94"/>
    </row>
    <row r="113" spans="1:67" x14ac:dyDescent="0.15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  <c r="BM113" s="94"/>
      <c r="BN113" s="94"/>
      <c r="BO113" s="94"/>
    </row>
    <row r="114" spans="1:67" x14ac:dyDescent="0.15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94"/>
      <c r="BI114" s="94"/>
      <c r="BJ114" s="94"/>
      <c r="BK114" s="94"/>
      <c r="BL114" s="94"/>
      <c r="BM114" s="94"/>
      <c r="BN114" s="94"/>
      <c r="BO114" s="94"/>
    </row>
    <row r="115" spans="1:67" x14ac:dyDescent="0.15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  <c r="BH115" s="94"/>
      <c r="BI115" s="94"/>
      <c r="BJ115" s="94"/>
      <c r="BK115" s="94"/>
      <c r="BL115" s="94"/>
      <c r="BM115" s="94"/>
      <c r="BN115" s="94"/>
      <c r="BO115" s="94"/>
    </row>
    <row r="116" spans="1:67" x14ac:dyDescent="0.15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  <c r="BM116" s="94"/>
      <c r="BN116" s="94"/>
      <c r="BO116" s="94"/>
    </row>
    <row r="117" spans="1:67" x14ac:dyDescent="0.15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  <c r="BM117" s="94"/>
      <c r="BN117" s="94"/>
      <c r="BO117" s="94"/>
    </row>
    <row r="118" spans="1:67" x14ac:dyDescent="0.15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94"/>
      <c r="BO118" s="94"/>
    </row>
    <row r="119" spans="1:67" x14ac:dyDescent="0.15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</row>
    <row r="120" spans="1:67" x14ac:dyDescent="0.15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</row>
    <row r="121" spans="1:67" x14ac:dyDescent="0.15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</row>
    <row r="122" spans="1:67" x14ac:dyDescent="0.15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</row>
    <row r="123" spans="1:67" x14ac:dyDescent="0.15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</row>
    <row r="124" spans="1:67" x14ac:dyDescent="0.15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</row>
    <row r="125" spans="1:67" x14ac:dyDescent="0.15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</row>
    <row r="126" spans="1:67" x14ac:dyDescent="0.15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</row>
    <row r="127" spans="1:67" x14ac:dyDescent="0.15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</row>
    <row r="128" spans="1:67" x14ac:dyDescent="0.15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</row>
    <row r="129" spans="1:67" x14ac:dyDescent="0.15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</row>
    <row r="130" spans="1:67" x14ac:dyDescent="0.15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</row>
    <row r="131" spans="1:67" x14ac:dyDescent="0.15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</row>
    <row r="132" spans="1:67" x14ac:dyDescent="0.15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</row>
    <row r="133" spans="1:67" x14ac:dyDescent="0.15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</row>
    <row r="134" spans="1:67" x14ac:dyDescent="0.15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</row>
    <row r="135" spans="1:67" x14ac:dyDescent="0.15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</row>
    <row r="136" spans="1:67" x14ac:dyDescent="0.15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</row>
    <row r="137" spans="1:67" x14ac:dyDescent="0.15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</row>
    <row r="138" spans="1:67" x14ac:dyDescent="0.15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4"/>
      <c r="AO138" s="94"/>
      <c r="AP138" s="94"/>
      <c r="AQ138" s="94"/>
      <c r="AR138" s="94"/>
      <c r="AS138" s="94"/>
      <c r="AT138" s="94"/>
      <c r="AU138" s="94"/>
      <c r="AV138" s="94"/>
      <c r="AW138" s="94"/>
      <c r="AX138" s="94"/>
      <c r="AY138" s="94"/>
      <c r="AZ138" s="94"/>
      <c r="BA138" s="94"/>
      <c r="BB138" s="94"/>
      <c r="BC138" s="94"/>
      <c r="BD138" s="94"/>
      <c r="BE138" s="94"/>
      <c r="BF138" s="94"/>
      <c r="BG138" s="94"/>
      <c r="BH138" s="94"/>
      <c r="BI138" s="94"/>
      <c r="BJ138" s="94"/>
      <c r="BK138" s="94"/>
      <c r="BL138" s="94"/>
      <c r="BM138" s="94"/>
      <c r="BN138" s="94"/>
      <c r="BO138" s="94"/>
    </row>
    <row r="139" spans="1:67" x14ac:dyDescent="0.15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94"/>
      <c r="AO139" s="94"/>
      <c r="AP139" s="94"/>
      <c r="AQ139" s="94"/>
      <c r="AR139" s="94"/>
      <c r="AS139" s="94"/>
      <c r="AT139" s="94"/>
      <c r="AU139" s="94"/>
      <c r="AV139" s="94"/>
      <c r="AW139" s="94"/>
      <c r="AX139" s="94"/>
      <c r="AY139" s="94"/>
      <c r="AZ139" s="94"/>
      <c r="BA139" s="94"/>
      <c r="BB139" s="94"/>
      <c r="BC139" s="94"/>
      <c r="BD139" s="94"/>
      <c r="BE139" s="94"/>
      <c r="BF139" s="94"/>
      <c r="BG139" s="94"/>
      <c r="BH139" s="94"/>
      <c r="BI139" s="94"/>
      <c r="BJ139" s="94"/>
      <c r="BK139" s="94"/>
      <c r="BL139" s="94"/>
      <c r="BM139" s="94"/>
      <c r="BN139" s="94"/>
      <c r="BO139" s="94"/>
    </row>
    <row r="140" spans="1:67" x14ac:dyDescent="0.15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94"/>
      <c r="AQ140" s="94"/>
      <c r="AR140" s="94"/>
      <c r="AS140" s="94"/>
      <c r="AT140" s="94"/>
      <c r="AU140" s="94"/>
      <c r="AV140" s="94"/>
      <c r="AW140" s="94"/>
      <c r="AX140" s="94"/>
      <c r="AY140" s="94"/>
      <c r="AZ140" s="94"/>
      <c r="BA140" s="94"/>
      <c r="BB140" s="94"/>
      <c r="BC140" s="94"/>
      <c r="BD140" s="94"/>
      <c r="BE140" s="94"/>
      <c r="BF140" s="94"/>
      <c r="BG140" s="94"/>
      <c r="BH140" s="94"/>
      <c r="BI140" s="94"/>
      <c r="BJ140" s="94"/>
      <c r="BK140" s="94"/>
      <c r="BL140" s="94"/>
      <c r="BM140" s="94"/>
      <c r="BN140" s="94"/>
      <c r="BO140" s="94"/>
    </row>
    <row r="141" spans="1:67" x14ac:dyDescent="0.15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4"/>
      <c r="AH141" s="94"/>
      <c r="AI141" s="94"/>
      <c r="AJ141" s="94"/>
      <c r="AK141" s="94"/>
      <c r="AL141" s="94"/>
      <c r="AM141" s="94"/>
      <c r="AN141" s="94"/>
      <c r="AO141" s="94"/>
      <c r="AP141" s="94"/>
      <c r="AQ141" s="94"/>
      <c r="AR141" s="94"/>
      <c r="AS141" s="94"/>
      <c r="AT141" s="94"/>
      <c r="AU141" s="94"/>
      <c r="AV141" s="94"/>
      <c r="AW141" s="94"/>
      <c r="AX141" s="94"/>
      <c r="AY141" s="94"/>
      <c r="AZ141" s="94"/>
      <c r="BA141" s="94"/>
      <c r="BB141" s="94"/>
      <c r="BC141" s="94"/>
      <c r="BD141" s="94"/>
      <c r="BE141" s="94"/>
      <c r="BF141" s="94"/>
      <c r="BG141" s="94"/>
      <c r="BH141" s="94"/>
      <c r="BI141" s="94"/>
      <c r="BJ141" s="94"/>
      <c r="BK141" s="94"/>
      <c r="BL141" s="94"/>
      <c r="BM141" s="94"/>
      <c r="BN141" s="94"/>
      <c r="BO141" s="94"/>
    </row>
    <row r="142" spans="1:67" x14ac:dyDescent="0.15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94"/>
      <c r="AO142" s="94"/>
      <c r="AP142" s="94"/>
      <c r="AQ142" s="94"/>
      <c r="AR142" s="94"/>
      <c r="AS142" s="94"/>
      <c r="AT142" s="94"/>
      <c r="AU142" s="94"/>
      <c r="AV142" s="94"/>
      <c r="AW142" s="94"/>
      <c r="AX142" s="94"/>
      <c r="AY142" s="94"/>
      <c r="AZ142" s="94"/>
      <c r="BA142" s="94"/>
      <c r="BB142" s="94"/>
      <c r="BC142" s="94"/>
      <c r="BD142" s="94"/>
      <c r="BE142" s="94"/>
      <c r="BF142" s="94"/>
      <c r="BG142" s="94"/>
      <c r="BH142" s="94"/>
      <c r="BI142" s="94"/>
      <c r="BJ142" s="94"/>
      <c r="BK142" s="94"/>
      <c r="BL142" s="94"/>
      <c r="BM142" s="94"/>
      <c r="BN142" s="94"/>
      <c r="BO142" s="94"/>
    </row>
    <row r="143" spans="1:67" x14ac:dyDescent="0.15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4"/>
      <c r="AO143" s="94"/>
      <c r="AP143" s="94"/>
      <c r="AQ143" s="94"/>
      <c r="AR143" s="94"/>
      <c r="AS143" s="94"/>
      <c r="AT143" s="94"/>
      <c r="AU143" s="94"/>
      <c r="AV143" s="94"/>
      <c r="AW143" s="94"/>
      <c r="AX143" s="94"/>
      <c r="AY143" s="94"/>
      <c r="AZ143" s="94"/>
      <c r="BA143" s="94"/>
      <c r="BB143" s="94"/>
      <c r="BC143" s="94"/>
      <c r="BD143" s="94"/>
      <c r="BE143" s="94"/>
      <c r="BF143" s="94"/>
      <c r="BG143" s="94"/>
      <c r="BH143" s="94"/>
      <c r="BI143" s="94"/>
      <c r="BJ143" s="94"/>
      <c r="BK143" s="94"/>
      <c r="BL143" s="94"/>
      <c r="BM143" s="94"/>
      <c r="BN143" s="94"/>
      <c r="BO143" s="94"/>
    </row>
    <row r="144" spans="1:67" x14ac:dyDescent="0.15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  <c r="AQ144" s="94"/>
      <c r="AR144" s="94"/>
      <c r="AS144" s="94"/>
      <c r="AT144" s="94"/>
      <c r="AU144" s="94"/>
      <c r="AV144" s="94"/>
      <c r="AW144" s="94"/>
      <c r="AX144" s="94"/>
      <c r="AY144" s="94"/>
      <c r="AZ144" s="94"/>
      <c r="BA144" s="94"/>
      <c r="BB144" s="94"/>
      <c r="BC144" s="94"/>
      <c r="BD144" s="94"/>
      <c r="BE144" s="94"/>
      <c r="BF144" s="94"/>
      <c r="BG144" s="94"/>
      <c r="BH144" s="94"/>
      <c r="BI144" s="94"/>
      <c r="BJ144" s="94"/>
      <c r="BK144" s="94"/>
      <c r="BL144" s="94"/>
      <c r="BM144" s="94"/>
      <c r="BN144" s="94"/>
      <c r="BO144" s="94"/>
    </row>
    <row r="145" spans="1:67" x14ac:dyDescent="0.15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94"/>
      <c r="AS145" s="94"/>
      <c r="AT145" s="94"/>
      <c r="AU145" s="94"/>
      <c r="AV145" s="94"/>
      <c r="AW145" s="94"/>
      <c r="AX145" s="94"/>
      <c r="AY145" s="94"/>
      <c r="AZ145" s="94"/>
      <c r="BA145" s="94"/>
      <c r="BB145" s="94"/>
      <c r="BC145" s="94"/>
      <c r="BD145" s="94"/>
      <c r="BE145" s="94"/>
      <c r="BF145" s="94"/>
      <c r="BG145" s="94"/>
      <c r="BH145" s="94"/>
      <c r="BI145" s="94"/>
      <c r="BJ145" s="94"/>
      <c r="BK145" s="94"/>
      <c r="BL145" s="94"/>
      <c r="BM145" s="94"/>
      <c r="BN145" s="94"/>
      <c r="BO145" s="94"/>
    </row>
    <row r="146" spans="1:67" x14ac:dyDescent="0.15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94"/>
      <c r="AS146" s="94"/>
      <c r="AT146" s="94"/>
      <c r="AU146" s="94"/>
      <c r="AV146" s="94"/>
      <c r="AW146" s="94"/>
      <c r="AX146" s="94"/>
      <c r="AY146" s="94"/>
      <c r="AZ146" s="94"/>
      <c r="BA146" s="94"/>
      <c r="BB146" s="94"/>
      <c r="BC146" s="94"/>
      <c r="BD146" s="94"/>
      <c r="BE146" s="94"/>
      <c r="BF146" s="94"/>
      <c r="BG146" s="94"/>
      <c r="BH146" s="94"/>
      <c r="BI146" s="94"/>
      <c r="BJ146" s="94"/>
      <c r="BK146" s="94"/>
      <c r="BL146" s="94"/>
      <c r="BM146" s="94"/>
      <c r="BN146" s="94"/>
      <c r="BO146" s="94"/>
    </row>
  </sheetData>
  <mergeCells count="70">
    <mergeCell ref="BN3:BO3"/>
    <mergeCell ref="P3:Q3"/>
    <mergeCell ref="P4:Q4"/>
    <mergeCell ref="BD3:BE3"/>
    <mergeCell ref="BF3:BG3"/>
    <mergeCell ref="BH3:BI3"/>
    <mergeCell ref="BJ3:BK3"/>
    <mergeCell ref="BL3:BM3"/>
    <mergeCell ref="AT3:AU3"/>
    <mergeCell ref="AV3:AW3"/>
    <mergeCell ref="AX3:AY3"/>
    <mergeCell ref="AZ3:BA3"/>
    <mergeCell ref="BB3:BC3"/>
    <mergeCell ref="AJ3:AK3"/>
    <mergeCell ref="AL3:AM3"/>
    <mergeCell ref="AN3:AO3"/>
    <mergeCell ref="X3:Y3"/>
    <mergeCell ref="AP3:AQ3"/>
    <mergeCell ref="AR3:AS3"/>
    <mergeCell ref="Z3:AA3"/>
    <mergeCell ref="AB3:AC3"/>
    <mergeCell ref="AD3:AE3"/>
    <mergeCell ref="AF3:AG3"/>
    <mergeCell ref="AH3:AI3"/>
    <mergeCell ref="BL4:BM4"/>
    <mergeCell ref="BN4:BO4"/>
    <mergeCell ref="BP4:BQ4"/>
    <mergeCell ref="BR4:BS4"/>
    <mergeCell ref="BT4:BU4"/>
    <mergeCell ref="BB4:BC4"/>
    <mergeCell ref="BD4:BE4"/>
    <mergeCell ref="BF4:BG4"/>
    <mergeCell ref="BH4:BI4"/>
    <mergeCell ref="BJ4:BK4"/>
    <mergeCell ref="AR4:AS4"/>
    <mergeCell ref="AT4:AU4"/>
    <mergeCell ref="AV4:AW4"/>
    <mergeCell ref="AX4:AY4"/>
    <mergeCell ref="AZ4:BA4"/>
    <mergeCell ref="AH4:AI4"/>
    <mergeCell ref="AJ4:AK4"/>
    <mergeCell ref="AL4:AM4"/>
    <mergeCell ref="AN4:AO4"/>
    <mergeCell ref="AP4:AQ4"/>
    <mergeCell ref="B4:C4"/>
    <mergeCell ref="H2:I2"/>
    <mergeCell ref="AD4:AE4"/>
    <mergeCell ref="AF4:AG4"/>
    <mergeCell ref="Z4:AA4"/>
    <mergeCell ref="AB4:AC4"/>
    <mergeCell ref="B3:C3"/>
    <mergeCell ref="D3:E3"/>
    <mergeCell ref="F3:G3"/>
    <mergeCell ref="H3:I3"/>
    <mergeCell ref="J3:K3"/>
    <mergeCell ref="L3:M3"/>
    <mergeCell ref="N3:O3"/>
    <mergeCell ref="R3:S3"/>
    <mergeCell ref="T3:U3"/>
    <mergeCell ref="V3:W3"/>
    <mergeCell ref="R4:S4"/>
    <mergeCell ref="T4:U4"/>
    <mergeCell ref="V4:W4"/>
    <mergeCell ref="X4:Y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D15"/>
  <sheetViews>
    <sheetView rightToLeft="1" workbookViewId="0">
      <selection activeCell="H23" sqref="H23"/>
    </sheetView>
  </sheetViews>
  <sheetFormatPr defaultColWidth="8.94921875" defaultRowHeight="18" x14ac:dyDescent="0.2"/>
  <cols>
    <col min="1" max="1" width="5.76171875" style="37" customWidth="1"/>
    <col min="2" max="3" width="12.50390625" style="37" customWidth="1"/>
    <col min="4" max="4" width="20.83984375" style="37" customWidth="1"/>
    <col min="5" max="16384" width="8.94921875" style="37"/>
  </cols>
  <sheetData>
    <row r="3" spans="2:4" ht="25.5" customHeight="1" x14ac:dyDescent="0.2">
      <c r="B3" s="248" t="s">
        <v>389</v>
      </c>
      <c r="C3" s="248"/>
      <c r="D3" s="248"/>
    </row>
    <row r="4" spans="2:4" x14ac:dyDescent="0.2">
      <c r="B4" s="160" t="s">
        <v>168</v>
      </c>
      <c r="C4" s="160" t="s">
        <v>388</v>
      </c>
      <c r="D4" s="160" t="s">
        <v>160</v>
      </c>
    </row>
    <row r="5" spans="2:4" x14ac:dyDescent="0.2">
      <c r="B5" s="161">
        <v>2475</v>
      </c>
      <c r="C5" s="161"/>
      <c r="D5" s="159">
        <v>45943</v>
      </c>
    </row>
    <row r="6" spans="2:4" x14ac:dyDescent="0.2">
      <c r="B6" s="161"/>
      <c r="C6" s="161">
        <v>240</v>
      </c>
      <c r="D6" s="159">
        <v>45989</v>
      </c>
    </row>
    <row r="7" spans="2:4" x14ac:dyDescent="0.2">
      <c r="B7" s="161">
        <v>2457</v>
      </c>
      <c r="C7" s="161"/>
      <c r="D7" s="159">
        <v>45989</v>
      </c>
    </row>
    <row r="8" spans="2:4" x14ac:dyDescent="0.2">
      <c r="B8" s="161">
        <v>2168</v>
      </c>
      <c r="C8" s="161"/>
      <c r="D8" s="159">
        <v>45989</v>
      </c>
    </row>
    <row r="9" spans="2:4" x14ac:dyDescent="0.2">
      <c r="B9" s="161"/>
      <c r="C9" s="161">
        <v>500</v>
      </c>
      <c r="D9" s="159">
        <v>46000</v>
      </c>
    </row>
    <row r="10" spans="2:4" x14ac:dyDescent="0.2">
      <c r="B10" s="161"/>
      <c r="C10" s="161">
        <v>500</v>
      </c>
      <c r="D10" s="159">
        <v>46007</v>
      </c>
    </row>
    <row r="11" spans="2:4" x14ac:dyDescent="0.2">
      <c r="B11" s="161"/>
      <c r="C11" s="161">
        <v>500</v>
      </c>
      <c r="D11" s="159">
        <v>46012</v>
      </c>
    </row>
    <row r="12" spans="2:4" x14ac:dyDescent="0.2">
      <c r="B12" s="161"/>
      <c r="C12" s="161">
        <v>500</v>
      </c>
      <c r="D12" s="159">
        <v>46023</v>
      </c>
    </row>
    <row r="13" spans="2:4" x14ac:dyDescent="0.2">
      <c r="B13" s="161"/>
      <c r="C13" s="161">
        <v>500</v>
      </c>
      <c r="D13" s="159">
        <v>46032</v>
      </c>
    </row>
    <row r="14" spans="2:4" x14ac:dyDescent="0.2">
      <c r="B14" s="180">
        <f>SUM(B5:B13)</f>
        <v>7100</v>
      </c>
      <c r="C14" s="180">
        <f>SUM(C5:C13)</f>
        <v>2740</v>
      </c>
      <c r="D14" s="181" t="s">
        <v>301</v>
      </c>
    </row>
    <row r="15" spans="2:4" x14ac:dyDescent="0.2">
      <c r="B15" s="162">
        <f>B14-C14</f>
        <v>4360</v>
      </c>
      <c r="C15" s="162"/>
      <c r="D15" s="158" t="s">
        <v>390</v>
      </c>
    </row>
  </sheetData>
  <mergeCells count="1">
    <mergeCell ref="B3:D3"/>
  </mergeCells>
  <pageMargins left="0.7" right="0.7" top="0.75" bottom="0.75" header="0.3" footer="0.3"/>
  <pageSetup paperSize="0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74"/>
  <sheetViews>
    <sheetView rightToLeft="1" zoomScale="75" zoomScaleNormal="75" workbookViewId="0">
      <selection activeCell="B173" sqref="B173"/>
    </sheetView>
  </sheetViews>
  <sheetFormatPr defaultRowHeight="13.5" x14ac:dyDescent="0.15"/>
  <cols>
    <col min="1" max="1" width="9.0703125" customWidth="1"/>
    <col min="2" max="2" width="30.890625" customWidth="1"/>
    <col min="3" max="3" width="9.31640625" customWidth="1"/>
    <col min="4" max="4" width="8.45703125" customWidth="1"/>
    <col min="5" max="5" width="7.35546875" customWidth="1"/>
    <col min="6" max="6" width="8.3359375" customWidth="1"/>
    <col min="7" max="7" width="7.23046875" customWidth="1"/>
    <col min="8" max="8" width="7.59765625" customWidth="1"/>
    <col min="9" max="9" width="7.35546875" bestFit="1" customWidth="1"/>
    <col min="10" max="10" width="7.59765625" customWidth="1"/>
    <col min="11" max="11" width="6.37109375" customWidth="1"/>
    <col min="12" max="12" width="7.59765625" customWidth="1"/>
    <col min="13" max="13" width="6.37109375" bestFit="1" customWidth="1"/>
    <col min="14" max="14" width="7.59765625" customWidth="1"/>
    <col min="15" max="15" width="5.8828125" customWidth="1"/>
    <col min="16" max="16" width="7.59765625" bestFit="1" customWidth="1"/>
    <col min="17" max="17" width="5.8828125" customWidth="1"/>
    <col min="18" max="18" width="7.72265625" customWidth="1"/>
    <col min="19" max="19" width="5.8828125" customWidth="1"/>
    <col min="20" max="20" width="7.72265625" bestFit="1" customWidth="1"/>
    <col min="21" max="21" width="5.8828125" customWidth="1"/>
    <col min="22" max="22" width="7.59765625" style="94" bestFit="1" customWidth="1"/>
    <col min="23" max="23" width="5.8828125" style="94" customWidth="1"/>
    <col min="24" max="24" width="7.72265625" style="94" bestFit="1" customWidth="1"/>
    <col min="25" max="25" width="5.8828125" style="94" customWidth="1"/>
    <col min="26" max="26" width="7.72265625" style="94" bestFit="1" customWidth="1"/>
    <col min="27" max="27" width="5.8828125" style="94" customWidth="1"/>
  </cols>
  <sheetData>
    <row r="1" spans="1:27" s="94" customFormat="1" x14ac:dyDescent="0.15"/>
    <row r="2" spans="1:27" ht="19.5" hidden="1" customHeight="1" x14ac:dyDescent="0.15">
      <c r="A2" s="119" t="s">
        <v>170</v>
      </c>
      <c r="B2" s="120" t="s">
        <v>451</v>
      </c>
      <c r="C2" s="119" t="s">
        <v>168</v>
      </c>
      <c r="D2" s="119" t="s">
        <v>160</v>
      </c>
      <c r="E2" s="119" t="s">
        <v>167</v>
      </c>
      <c r="F2" s="119" t="s">
        <v>160</v>
      </c>
      <c r="G2" s="119" t="s">
        <v>167</v>
      </c>
      <c r="H2" s="119" t="s">
        <v>160</v>
      </c>
      <c r="I2" s="119" t="s">
        <v>167</v>
      </c>
      <c r="J2" s="119" t="s">
        <v>160</v>
      </c>
      <c r="K2" s="119" t="s">
        <v>167</v>
      </c>
      <c r="L2" s="119" t="s">
        <v>160</v>
      </c>
      <c r="M2" s="119" t="s">
        <v>167</v>
      </c>
      <c r="N2" s="119" t="s">
        <v>160</v>
      </c>
      <c r="O2" s="119" t="s">
        <v>167</v>
      </c>
      <c r="P2" s="119" t="s">
        <v>160</v>
      </c>
      <c r="Q2" s="119" t="s">
        <v>167</v>
      </c>
      <c r="R2" s="121" t="s">
        <v>160</v>
      </c>
      <c r="S2" s="121" t="s">
        <v>167</v>
      </c>
      <c r="T2" s="121" t="s">
        <v>160</v>
      </c>
      <c r="U2" s="121" t="s">
        <v>167</v>
      </c>
      <c r="V2" s="121" t="s">
        <v>160</v>
      </c>
      <c r="W2" s="121" t="s">
        <v>167</v>
      </c>
      <c r="X2" s="121" t="s">
        <v>160</v>
      </c>
      <c r="Y2" s="121" t="s">
        <v>167</v>
      </c>
      <c r="Z2" s="121" t="s">
        <v>160</v>
      </c>
      <c r="AA2" s="121" t="s">
        <v>167</v>
      </c>
    </row>
    <row r="3" spans="1:27" hidden="1" x14ac:dyDescent="0.15">
      <c r="A3" s="33">
        <f t="shared" ref="A3:A4" si="0">C3-E3-G3-I3-K3-M3-O3-Q3-S3-U3</f>
        <v>0</v>
      </c>
      <c r="B3" s="26" t="s">
        <v>173</v>
      </c>
      <c r="C3" s="34">
        <v>450</v>
      </c>
      <c r="D3" s="28">
        <v>45921</v>
      </c>
      <c r="E3" s="35">
        <v>300</v>
      </c>
      <c r="F3" s="28">
        <v>45925</v>
      </c>
      <c r="G3" s="32">
        <v>100</v>
      </c>
      <c r="H3" s="28">
        <v>45930</v>
      </c>
      <c r="I3" s="32">
        <v>50</v>
      </c>
      <c r="J3" s="26" t="s">
        <v>234</v>
      </c>
      <c r="K3" s="32"/>
      <c r="L3" s="26"/>
      <c r="M3" s="32"/>
      <c r="N3" s="26"/>
      <c r="O3" s="32"/>
      <c r="P3" s="26"/>
      <c r="Q3" s="32"/>
      <c r="R3" s="26"/>
      <c r="S3" s="32"/>
      <c r="T3" s="26"/>
      <c r="U3" s="32"/>
      <c r="V3" s="83"/>
      <c r="W3" s="85"/>
      <c r="X3" s="83"/>
      <c r="Y3" s="85"/>
      <c r="Z3" s="83"/>
      <c r="AA3" s="85"/>
    </row>
    <row r="4" spans="1:27" hidden="1" x14ac:dyDescent="0.15">
      <c r="A4" s="33">
        <f t="shared" si="0"/>
        <v>0</v>
      </c>
      <c r="B4" s="26" t="s">
        <v>172</v>
      </c>
      <c r="C4" s="34">
        <v>5819</v>
      </c>
      <c r="D4" s="28">
        <v>45904</v>
      </c>
      <c r="E4" s="35">
        <v>820</v>
      </c>
      <c r="F4" s="28">
        <v>45904</v>
      </c>
      <c r="G4" s="32">
        <v>3477</v>
      </c>
      <c r="H4" s="26" t="s">
        <v>220</v>
      </c>
      <c r="I4" s="32">
        <v>1522</v>
      </c>
      <c r="J4" s="28">
        <v>45943</v>
      </c>
      <c r="K4" s="32"/>
      <c r="L4" s="26"/>
      <c r="M4" s="32"/>
      <c r="N4" s="26"/>
      <c r="O4" s="32"/>
      <c r="P4" s="26"/>
      <c r="Q4" s="32"/>
      <c r="R4" s="26"/>
      <c r="S4" s="32"/>
      <c r="T4" s="26"/>
      <c r="U4" s="32"/>
      <c r="V4" s="83"/>
      <c r="W4" s="85"/>
      <c r="X4" s="83"/>
      <c r="Y4" s="85"/>
      <c r="Z4" s="83"/>
      <c r="AA4" s="85"/>
    </row>
    <row r="5" spans="1:27" hidden="1" x14ac:dyDescent="0.15">
      <c r="A5" s="33">
        <f t="shared" ref="A5:A8" si="1">C5-E5-G5-I5-K5-M5-O5-Q5-S5-U5</f>
        <v>0</v>
      </c>
      <c r="B5" s="26" t="s">
        <v>194</v>
      </c>
      <c r="C5" s="34">
        <v>3836</v>
      </c>
      <c r="D5" s="28">
        <v>45910</v>
      </c>
      <c r="E5" s="35">
        <v>536</v>
      </c>
      <c r="F5" s="28">
        <v>45910</v>
      </c>
      <c r="G5" s="32">
        <v>1800</v>
      </c>
      <c r="H5" s="28">
        <v>45928</v>
      </c>
      <c r="I5" s="32">
        <v>1000</v>
      </c>
      <c r="J5" s="28">
        <v>45929</v>
      </c>
      <c r="K5" s="32">
        <v>500</v>
      </c>
      <c r="L5" s="28">
        <v>45930</v>
      </c>
      <c r="M5" s="32"/>
      <c r="N5" s="26"/>
      <c r="O5" s="32"/>
      <c r="P5" s="26"/>
      <c r="Q5" s="32"/>
      <c r="R5" s="26"/>
      <c r="S5" s="32"/>
      <c r="T5" s="26"/>
      <c r="U5" s="32"/>
      <c r="V5" s="83"/>
      <c r="W5" s="85"/>
      <c r="X5" s="83"/>
      <c r="Y5" s="85"/>
      <c r="Z5" s="83"/>
      <c r="AA5" s="85"/>
    </row>
    <row r="6" spans="1:27" hidden="1" x14ac:dyDescent="0.15">
      <c r="A6" s="33">
        <f t="shared" si="1"/>
        <v>0</v>
      </c>
      <c r="B6" s="26" t="s">
        <v>200</v>
      </c>
      <c r="C6" s="34">
        <v>1786</v>
      </c>
      <c r="D6" s="28">
        <v>45911</v>
      </c>
      <c r="E6" s="35">
        <v>400</v>
      </c>
      <c r="F6" s="28">
        <v>45911</v>
      </c>
      <c r="G6" s="32">
        <v>500</v>
      </c>
      <c r="H6" s="28">
        <v>45929</v>
      </c>
      <c r="I6" s="32">
        <v>750</v>
      </c>
      <c r="J6" s="28">
        <v>45930</v>
      </c>
      <c r="K6" s="32">
        <v>136</v>
      </c>
      <c r="L6" s="28">
        <v>45933</v>
      </c>
      <c r="M6" s="32"/>
      <c r="N6" s="26"/>
      <c r="O6" s="32"/>
      <c r="P6" s="26"/>
      <c r="Q6" s="32"/>
      <c r="R6" s="26"/>
      <c r="S6" s="32"/>
      <c r="T6" s="26"/>
      <c r="U6" s="32"/>
      <c r="V6" s="83"/>
      <c r="W6" s="85"/>
      <c r="X6" s="83"/>
      <c r="Y6" s="85"/>
      <c r="Z6" s="83"/>
      <c r="AA6" s="85"/>
    </row>
    <row r="7" spans="1:27" hidden="1" x14ac:dyDescent="0.15">
      <c r="A7" s="33">
        <f t="shared" si="1"/>
        <v>0</v>
      </c>
      <c r="B7" s="26" t="s">
        <v>204</v>
      </c>
      <c r="C7" s="34">
        <v>4636</v>
      </c>
      <c r="D7" s="28">
        <v>45916</v>
      </c>
      <c r="E7" s="35">
        <v>500</v>
      </c>
      <c r="F7" s="28">
        <v>45885</v>
      </c>
      <c r="G7" s="32">
        <v>300</v>
      </c>
      <c r="H7" s="28">
        <v>45924</v>
      </c>
      <c r="I7" s="32">
        <v>500</v>
      </c>
      <c r="J7" s="28">
        <v>45925</v>
      </c>
      <c r="K7" s="32">
        <v>500</v>
      </c>
      <c r="L7" s="28">
        <v>45927</v>
      </c>
      <c r="M7" s="32">
        <v>500</v>
      </c>
      <c r="N7" s="28">
        <v>45928</v>
      </c>
      <c r="O7" s="32">
        <v>836</v>
      </c>
      <c r="P7" s="28">
        <v>45930</v>
      </c>
      <c r="Q7" s="32">
        <v>1000</v>
      </c>
      <c r="R7" s="28">
        <v>45933</v>
      </c>
      <c r="S7" s="32">
        <v>500</v>
      </c>
      <c r="T7" s="28">
        <v>45943</v>
      </c>
      <c r="U7" s="32"/>
      <c r="V7" s="84">
        <v>45943</v>
      </c>
      <c r="W7" s="85"/>
      <c r="X7" s="84">
        <v>45943</v>
      </c>
      <c r="Y7" s="85"/>
      <c r="Z7" s="84">
        <v>45943</v>
      </c>
      <c r="AA7" s="85"/>
    </row>
    <row r="8" spans="1:27" hidden="1" x14ac:dyDescent="0.15">
      <c r="A8" s="33">
        <f t="shared" si="1"/>
        <v>0</v>
      </c>
      <c r="B8" s="26" t="s">
        <v>222</v>
      </c>
      <c r="C8" s="34">
        <v>6557</v>
      </c>
      <c r="D8" s="28">
        <v>45917</v>
      </c>
      <c r="E8" s="35">
        <v>557</v>
      </c>
      <c r="F8" s="28">
        <v>45917</v>
      </c>
      <c r="G8" s="32">
        <v>3000</v>
      </c>
      <c r="H8" s="28">
        <v>45930</v>
      </c>
      <c r="I8" s="32">
        <v>3000</v>
      </c>
      <c r="J8" s="28">
        <v>45935</v>
      </c>
      <c r="K8" s="32"/>
      <c r="L8" s="26"/>
      <c r="M8" s="32"/>
      <c r="N8" s="26"/>
      <c r="O8" s="32"/>
      <c r="P8" s="26"/>
      <c r="Q8" s="32"/>
      <c r="R8" s="26"/>
      <c r="S8" s="32"/>
      <c r="T8" s="26"/>
      <c r="U8" s="32"/>
      <c r="V8" s="83"/>
      <c r="W8" s="85"/>
      <c r="X8" s="83"/>
      <c r="Y8" s="85"/>
      <c r="Z8" s="83"/>
      <c r="AA8" s="85"/>
    </row>
    <row r="9" spans="1:27" hidden="1" x14ac:dyDescent="0.15">
      <c r="A9" s="42">
        <f>SUM(A3:A8)</f>
        <v>0</v>
      </c>
      <c r="B9" s="61" t="s">
        <v>219</v>
      </c>
      <c r="C9" s="42"/>
      <c r="D9" s="43"/>
      <c r="E9" s="42"/>
      <c r="F9" s="43"/>
      <c r="G9" s="41"/>
      <c r="H9" s="43"/>
      <c r="I9" s="41"/>
      <c r="J9" s="43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7" hidden="1" x14ac:dyDescent="0.15">
      <c r="A10" s="59">
        <f>C10-E10-G10-I10-K10-M10-O10-Q10-S10-U10</f>
        <v>0</v>
      </c>
      <c r="B10" s="60" t="s">
        <v>171</v>
      </c>
      <c r="C10" s="34">
        <v>3868</v>
      </c>
      <c r="D10" s="28">
        <v>45894</v>
      </c>
      <c r="E10" s="35">
        <v>500</v>
      </c>
      <c r="F10" s="28">
        <v>45902</v>
      </c>
      <c r="G10" s="32">
        <v>500</v>
      </c>
      <c r="H10" s="28">
        <v>45904</v>
      </c>
      <c r="I10" s="32">
        <v>500</v>
      </c>
      <c r="J10" s="28">
        <v>45907</v>
      </c>
      <c r="K10" s="32">
        <v>500</v>
      </c>
      <c r="L10" s="28">
        <v>45930</v>
      </c>
      <c r="M10" s="32">
        <v>140</v>
      </c>
      <c r="N10" s="28">
        <v>45943</v>
      </c>
      <c r="O10" s="32">
        <v>500</v>
      </c>
      <c r="P10" s="81">
        <v>45948</v>
      </c>
      <c r="Q10" s="32">
        <v>500</v>
      </c>
      <c r="R10" s="84">
        <v>45953</v>
      </c>
      <c r="S10" s="32">
        <v>325</v>
      </c>
      <c r="T10" s="84">
        <v>45956</v>
      </c>
      <c r="U10" s="32">
        <v>403</v>
      </c>
      <c r="V10" s="84">
        <v>45956</v>
      </c>
      <c r="W10" s="85">
        <v>403</v>
      </c>
      <c r="X10" s="84">
        <v>45956</v>
      </c>
      <c r="Y10" s="85">
        <v>403</v>
      </c>
      <c r="Z10" s="84">
        <v>45956</v>
      </c>
      <c r="AA10" s="85">
        <v>403</v>
      </c>
    </row>
    <row r="11" spans="1:27" hidden="1" x14ac:dyDescent="0.15">
      <c r="A11" s="86">
        <f>C11-E11-G11-I11-K11-M11-O11-Q11-S11-U11</f>
        <v>0</v>
      </c>
      <c r="B11" s="83" t="s">
        <v>250</v>
      </c>
      <c r="C11" s="34">
        <v>12379</v>
      </c>
      <c r="D11" s="28">
        <v>45863</v>
      </c>
      <c r="E11" s="32">
        <v>5000</v>
      </c>
      <c r="F11" s="28">
        <v>45950</v>
      </c>
      <c r="G11" s="32">
        <v>2000</v>
      </c>
      <c r="H11" s="84">
        <v>45985</v>
      </c>
      <c r="I11" s="32">
        <v>2340</v>
      </c>
      <c r="J11" s="84">
        <v>45993</v>
      </c>
      <c r="K11" s="32">
        <v>3039</v>
      </c>
      <c r="L11" s="26"/>
      <c r="M11" s="32"/>
      <c r="N11" s="26"/>
      <c r="O11" s="32"/>
      <c r="P11" s="26"/>
      <c r="Q11" s="32"/>
      <c r="R11" s="26"/>
      <c r="S11" s="32"/>
      <c r="T11" s="26"/>
      <c r="U11" s="32"/>
      <c r="V11" s="83"/>
      <c r="W11" s="85"/>
      <c r="X11" s="83"/>
      <c r="Y11" s="85"/>
      <c r="Z11" s="83"/>
      <c r="AA11" s="85"/>
    </row>
    <row r="12" spans="1:27" s="94" customFormat="1" hidden="1" x14ac:dyDescent="0.15">
      <c r="A12" s="86">
        <f>C12-E12-G12-I12-K12-M12-O12-Q12-S12-U12</f>
        <v>0</v>
      </c>
      <c r="B12" s="83" t="s">
        <v>290</v>
      </c>
      <c r="C12" s="87">
        <v>4860</v>
      </c>
      <c r="D12" s="84">
        <v>45950</v>
      </c>
      <c r="E12" s="85">
        <v>4500</v>
      </c>
      <c r="F12" s="84">
        <v>45977</v>
      </c>
      <c r="G12" s="85">
        <v>360</v>
      </c>
      <c r="H12" s="84">
        <v>45993</v>
      </c>
      <c r="I12" s="85"/>
      <c r="J12" s="83"/>
      <c r="K12" s="85"/>
      <c r="L12" s="83"/>
      <c r="M12" s="85"/>
      <c r="N12" s="83"/>
      <c r="O12" s="85"/>
      <c r="P12" s="83"/>
      <c r="Q12" s="85"/>
      <c r="R12" s="83"/>
      <c r="S12" s="85"/>
      <c r="T12" s="83"/>
      <c r="U12" s="85"/>
      <c r="V12" s="83"/>
      <c r="W12" s="85"/>
      <c r="X12" s="83"/>
      <c r="Y12" s="85"/>
      <c r="Z12" s="83"/>
      <c r="AA12" s="85"/>
    </row>
    <row r="13" spans="1:27" hidden="1" x14ac:dyDescent="0.15">
      <c r="A13" s="86">
        <f>C13-E13-G13-I13-K13-M13-O13-Q13-S13-U13-W13-Y13</f>
        <v>0</v>
      </c>
      <c r="B13" s="83" t="s">
        <v>169</v>
      </c>
      <c r="C13" s="34">
        <v>2955</v>
      </c>
      <c r="D13" s="28">
        <v>45863</v>
      </c>
      <c r="E13" s="32">
        <v>400</v>
      </c>
      <c r="F13" s="28">
        <v>45916</v>
      </c>
      <c r="G13" s="32">
        <v>70</v>
      </c>
      <c r="H13" s="28">
        <v>45943</v>
      </c>
      <c r="I13" s="32">
        <v>485</v>
      </c>
      <c r="J13" s="28">
        <v>45946</v>
      </c>
      <c r="K13" s="32">
        <v>200</v>
      </c>
      <c r="L13" s="81">
        <v>45948</v>
      </c>
      <c r="M13" s="32">
        <v>200</v>
      </c>
      <c r="N13" s="84">
        <v>45950</v>
      </c>
      <c r="O13" s="32">
        <v>400</v>
      </c>
      <c r="P13" s="84">
        <v>45955</v>
      </c>
      <c r="Q13" s="32">
        <v>200</v>
      </c>
      <c r="R13" s="84">
        <v>45956</v>
      </c>
      <c r="S13" s="32">
        <v>300</v>
      </c>
      <c r="T13" s="84">
        <v>45957</v>
      </c>
      <c r="U13" s="32">
        <v>200</v>
      </c>
      <c r="V13" s="84">
        <v>45958</v>
      </c>
      <c r="W13" s="85">
        <v>250</v>
      </c>
      <c r="X13" s="84">
        <v>45959</v>
      </c>
      <c r="Y13" s="85">
        <v>250</v>
      </c>
      <c r="Z13" s="84">
        <v>45960</v>
      </c>
      <c r="AA13" s="85"/>
    </row>
    <row r="14" spans="1:27" hidden="1" x14ac:dyDescent="0.15">
      <c r="A14" s="86">
        <f t="shared" ref="A14:A18" si="2">C14-E14-G14-I14-K14-M14-O14-Q14-S14-U14</f>
        <v>0</v>
      </c>
      <c r="B14" s="83" t="s">
        <v>209</v>
      </c>
      <c r="C14" s="34">
        <v>10568</v>
      </c>
      <c r="D14" s="28">
        <v>45923</v>
      </c>
      <c r="E14" s="35">
        <v>3000</v>
      </c>
      <c r="F14" s="28">
        <v>45924</v>
      </c>
      <c r="G14" s="32">
        <v>5570</v>
      </c>
      <c r="H14" s="28">
        <v>45927</v>
      </c>
      <c r="I14" s="32">
        <v>1998</v>
      </c>
      <c r="J14" s="28">
        <v>45946</v>
      </c>
      <c r="K14" s="32"/>
      <c r="L14" s="26"/>
      <c r="M14" s="32"/>
      <c r="N14" s="26"/>
      <c r="O14" s="32"/>
      <c r="P14" s="26"/>
      <c r="Q14" s="32"/>
      <c r="R14" s="26"/>
      <c r="S14" s="32"/>
      <c r="T14" s="26"/>
      <c r="U14" s="32"/>
      <c r="V14" s="83"/>
      <c r="W14" s="85"/>
      <c r="X14" s="83"/>
      <c r="Y14" s="85"/>
      <c r="Z14" s="83"/>
      <c r="AA14" s="85"/>
    </row>
    <row r="15" spans="1:27" hidden="1" x14ac:dyDescent="0.15">
      <c r="A15" s="86">
        <f t="shared" si="2"/>
        <v>0</v>
      </c>
      <c r="B15" s="83" t="s">
        <v>252</v>
      </c>
      <c r="C15" s="34">
        <v>5973</v>
      </c>
      <c r="D15" s="28">
        <v>45924</v>
      </c>
      <c r="E15" s="35">
        <v>428</v>
      </c>
      <c r="F15" s="28" t="s">
        <v>253</v>
      </c>
      <c r="G15" s="32">
        <v>5545</v>
      </c>
      <c r="H15" s="81">
        <v>45948</v>
      </c>
      <c r="I15" s="32"/>
      <c r="J15" s="26"/>
      <c r="K15" s="32"/>
      <c r="L15" s="26"/>
      <c r="M15" s="32"/>
      <c r="N15" s="26"/>
      <c r="O15" s="32"/>
      <c r="P15" s="26"/>
      <c r="Q15" s="32"/>
      <c r="R15" s="26"/>
      <c r="S15" s="32"/>
      <c r="T15" s="26"/>
      <c r="U15" s="32"/>
      <c r="V15" s="83"/>
      <c r="W15" s="85"/>
      <c r="X15" s="83"/>
      <c r="Y15" s="85"/>
      <c r="Z15" s="83"/>
      <c r="AA15" s="85"/>
    </row>
    <row r="16" spans="1:27" hidden="1" x14ac:dyDescent="0.15">
      <c r="A16" s="86">
        <f t="shared" si="2"/>
        <v>0</v>
      </c>
      <c r="B16" s="83" t="s">
        <v>267</v>
      </c>
      <c r="C16" s="34">
        <v>1831</v>
      </c>
      <c r="D16" s="28">
        <v>45925</v>
      </c>
      <c r="E16" s="35">
        <v>500</v>
      </c>
      <c r="F16" s="28">
        <v>45946</v>
      </c>
      <c r="G16" s="32">
        <v>331</v>
      </c>
      <c r="H16" s="81">
        <v>45949</v>
      </c>
      <c r="I16" s="32">
        <v>300</v>
      </c>
      <c r="J16" s="84">
        <v>45955</v>
      </c>
      <c r="K16" s="32">
        <v>300</v>
      </c>
      <c r="L16" s="84">
        <v>45967</v>
      </c>
      <c r="M16" s="32">
        <v>400</v>
      </c>
      <c r="N16" s="84">
        <v>45973</v>
      </c>
      <c r="O16" s="32"/>
      <c r="P16" s="26"/>
      <c r="Q16" s="32"/>
      <c r="R16" s="26"/>
      <c r="S16" s="32"/>
      <c r="T16" s="26"/>
      <c r="U16" s="32"/>
      <c r="V16" s="83"/>
      <c r="W16" s="85"/>
      <c r="X16" s="83"/>
      <c r="Y16" s="85"/>
      <c r="Z16" s="83"/>
      <c r="AA16" s="85"/>
    </row>
    <row r="17" spans="1:27" hidden="1" x14ac:dyDescent="0.15">
      <c r="A17" s="86">
        <f t="shared" si="2"/>
        <v>0</v>
      </c>
      <c r="B17" s="83" t="s">
        <v>211</v>
      </c>
      <c r="C17" s="34">
        <v>1110</v>
      </c>
      <c r="D17" s="28">
        <v>45925</v>
      </c>
      <c r="E17" s="35">
        <v>1110</v>
      </c>
      <c r="F17" s="28">
        <v>45930</v>
      </c>
      <c r="G17" s="32"/>
      <c r="H17" s="26"/>
      <c r="I17" s="32"/>
      <c r="J17" s="26"/>
      <c r="K17" s="32"/>
      <c r="L17" s="26"/>
      <c r="M17" s="32"/>
      <c r="N17" s="26"/>
      <c r="O17" s="32"/>
      <c r="P17" s="26"/>
      <c r="Q17" s="32"/>
      <c r="R17" s="26"/>
      <c r="S17" s="32"/>
      <c r="T17" s="26"/>
      <c r="U17" s="32"/>
      <c r="V17" s="83"/>
      <c r="W17" s="85"/>
      <c r="X17" s="83"/>
      <c r="Y17" s="85"/>
      <c r="Z17" s="83"/>
      <c r="AA17" s="85"/>
    </row>
    <row r="18" spans="1:27" hidden="1" x14ac:dyDescent="0.15">
      <c r="A18" s="59">
        <f t="shared" si="2"/>
        <v>0</v>
      </c>
      <c r="B18" s="60" t="s">
        <v>223</v>
      </c>
      <c r="C18" s="34">
        <v>5229</v>
      </c>
      <c r="D18" s="28">
        <v>45927</v>
      </c>
      <c r="E18" s="35">
        <v>1000</v>
      </c>
      <c r="F18" s="28">
        <v>45943</v>
      </c>
      <c r="G18" s="32">
        <v>500</v>
      </c>
      <c r="H18" s="28">
        <v>45946</v>
      </c>
      <c r="I18" s="32">
        <v>729</v>
      </c>
      <c r="J18" s="81">
        <v>45948</v>
      </c>
      <c r="K18" s="32">
        <v>500</v>
      </c>
      <c r="L18" s="84">
        <v>45953</v>
      </c>
      <c r="M18" s="32">
        <v>500</v>
      </c>
      <c r="N18" s="84">
        <v>45956</v>
      </c>
      <c r="O18" s="32">
        <v>500</v>
      </c>
      <c r="P18" s="84">
        <v>45958</v>
      </c>
      <c r="Q18" s="32">
        <v>500</v>
      </c>
      <c r="R18" s="84">
        <v>45959</v>
      </c>
      <c r="S18" s="32">
        <v>500</v>
      </c>
      <c r="T18" s="84">
        <v>45960</v>
      </c>
      <c r="U18" s="32">
        <v>500</v>
      </c>
      <c r="V18" s="84">
        <v>45960</v>
      </c>
      <c r="W18" s="85">
        <v>500</v>
      </c>
      <c r="X18" s="84">
        <v>45960</v>
      </c>
      <c r="Y18" s="85">
        <v>500</v>
      </c>
      <c r="Z18" s="84">
        <v>45960</v>
      </c>
      <c r="AA18" s="85">
        <v>500</v>
      </c>
    </row>
    <row r="19" spans="1:27" hidden="1" x14ac:dyDescent="0.15">
      <c r="A19" s="33">
        <f t="shared" ref="A19:A30" si="3">C19-E19-G19-I19-K19-M19-O19-Q19-S19-U19</f>
        <v>0</v>
      </c>
      <c r="B19" s="26" t="s">
        <v>239</v>
      </c>
      <c r="C19" s="34">
        <v>7664</v>
      </c>
      <c r="D19" s="28">
        <v>45935</v>
      </c>
      <c r="E19" s="35">
        <v>7664</v>
      </c>
      <c r="F19" s="28">
        <v>45962</v>
      </c>
      <c r="G19" s="32"/>
      <c r="H19" s="26"/>
      <c r="I19" s="32"/>
      <c r="J19" s="26"/>
      <c r="K19" s="32"/>
      <c r="L19" s="26"/>
      <c r="M19" s="32"/>
      <c r="N19" s="26"/>
      <c r="O19" s="32"/>
      <c r="P19" s="26"/>
      <c r="Q19" s="32"/>
      <c r="R19" s="26"/>
      <c r="S19" s="32"/>
      <c r="T19" s="26"/>
      <c r="U19" s="32"/>
      <c r="V19" s="83"/>
      <c r="W19" s="85"/>
      <c r="X19" s="83"/>
      <c r="Y19" s="85"/>
      <c r="Z19" s="83"/>
      <c r="AA19" s="85"/>
    </row>
    <row r="20" spans="1:27" hidden="1" x14ac:dyDescent="0.15">
      <c r="A20" s="33">
        <f>C20-E20-G20-I20-K20-M20-O20-Q20-S20-U20</f>
        <v>0</v>
      </c>
      <c r="B20" s="26" t="s">
        <v>239</v>
      </c>
      <c r="C20" s="34">
        <v>3817</v>
      </c>
      <c r="D20" s="28">
        <v>45946</v>
      </c>
      <c r="E20" s="35">
        <v>3817</v>
      </c>
      <c r="F20" s="28">
        <v>45962</v>
      </c>
      <c r="G20" s="32"/>
      <c r="H20" s="26"/>
      <c r="I20" s="32"/>
      <c r="J20" s="26"/>
      <c r="K20" s="32"/>
      <c r="L20" s="26"/>
      <c r="M20" s="32"/>
      <c r="N20" s="26"/>
      <c r="O20" s="32"/>
      <c r="P20" s="26"/>
      <c r="Q20" s="32"/>
      <c r="R20" s="26"/>
      <c r="S20" s="32"/>
      <c r="T20" s="26"/>
      <c r="U20" s="32"/>
      <c r="V20" s="83"/>
      <c r="W20" s="85"/>
      <c r="X20" s="83"/>
      <c r="Y20" s="85"/>
      <c r="Z20" s="83"/>
      <c r="AA20" s="85"/>
    </row>
    <row r="21" spans="1:27" hidden="1" x14ac:dyDescent="0.15">
      <c r="A21" s="86">
        <f t="shared" si="3"/>
        <v>0</v>
      </c>
      <c r="B21" s="26" t="s">
        <v>240</v>
      </c>
      <c r="C21" s="34">
        <v>1231</v>
      </c>
      <c r="D21" s="28">
        <v>45942</v>
      </c>
      <c r="E21" s="35">
        <v>500</v>
      </c>
      <c r="F21" s="84">
        <v>45942</v>
      </c>
      <c r="G21" s="32">
        <v>410</v>
      </c>
      <c r="H21" s="28">
        <v>45949</v>
      </c>
      <c r="I21" s="32">
        <v>321</v>
      </c>
      <c r="J21" s="26" t="s">
        <v>266</v>
      </c>
      <c r="K21" s="32"/>
      <c r="L21" s="26"/>
      <c r="M21" s="32"/>
      <c r="N21" s="26"/>
      <c r="O21" s="32"/>
      <c r="P21" s="26"/>
      <c r="Q21" s="32"/>
      <c r="R21" s="26"/>
      <c r="S21" s="32"/>
      <c r="T21" s="26"/>
      <c r="U21" s="32"/>
      <c r="V21" s="83"/>
      <c r="W21" s="85"/>
      <c r="X21" s="83"/>
      <c r="Y21" s="85"/>
      <c r="Z21" s="83"/>
      <c r="AA21" s="85"/>
    </row>
    <row r="22" spans="1:27" hidden="1" x14ac:dyDescent="0.15">
      <c r="A22" s="33">
        <f>C22-E22-G22-I22-K22-M22-O22-Q22-S22-U22</f>
        <v>0</v>
      </c>
      <c r="B22" s="26" t="s">
        <v>261</v>
      </c>
      <c r="C22" s="34">
        <v>276</v>
      </c>
      <c r="D22" s="28">
        <v>45942</v>
      </c>
      <c r="E22" s="35">
        <v>100</v>
      </c>
      <c r="F22" s="28">
        <v>45942</v>
      </c>
      <c r="G22" s="32">
        <v>150</v>
      </c>
      <c r="H22" s="28">
        <v>45948</v>
      </c>
      <c r="I22" s="32">
        <v>26</v>
      </c>
      <c r="J22" s="84">
        <v>45980</v>
      </c>
      <c r="K22" s="32"/>
      <c r="L22" s="26"/>
      <c r="M22" s="32"/>
      <c r="N22" s="26"/>
      <c r="O22" s="32"/>
      <c r="P22" s="26"/>
      <c r="Q22" s="32"/>
      <c r="R22" s="26"/>
      <c r="S22" s="32"/>
      <c r="T22" s="26"/>
      <c r="U22" s="32"/>
      <c r="V22" s="83"/>
      <c r="W22" s="85"/>
      <c r="X22" s="83"/>
      <c r="Y22" s="85"/>
      <c r="Z22" s="83"/>
      <c r="AA22" s="85"/>
    </row>
    <row r="23" spans="1:27" hidden="1" x14ac:dyDescent="0.15">
      <c r="A23" s="33">
        <f t="shared" si="3"/>
        <v>0</v>
      </c>
      <c r="B23" s="26" t="s">
        <v>241</v>
      </c>
      <c r="C23" s="34">
        <v>15949</v>
      </c>
      <c r="D23" s="28">
        <v>45942</v>
      </c>
      <c r="E23" s="35">
        <v>5000</v>
      </c>
      <c r="F23" s="28">
        <v>45967</v>
      </c>
      <c r="G23" s="32">
        <v>2000</v>
      </c>
      <c r="H23" s="28">
        <v>45973</v>
      </c>
      <c r="I23" s="32">
        <v>4000</v>
      </c>
      <c r="J23" s="84">
        <v>45976</v>
      </c>
      <c r="K23" s="32">
        <v>2000</v>
      </c>
      <c r="L23" s="84">
        <v>45979</v>
      </c>
      <c r="M23" s="32">
        <v>1900</v>
      </c>
      <c r="N23" s="84">
        <v>45985</v>
      </c>
      <c r="O23" s="32">
        <v>1000</v>
      </c>
      <c r="P23" s="84">
        <v>45988</v>
      </c>
      <c r="Q23" s="32">
        <v>49</v>
      </c>
      <c r="R23" s="26" t="s">
        <v>328</v>
      </c>
      <c r="S23" s="32"/>
      <c r="T23" s="26"/>
      <c r="U23" s="32"/>
      <c r="V23" s="83"/>
      <c r="W23" s="85"/>
      <c r="X23" s="83"/>
      <c r="Y23" s="85"/>
      <c r="Z23" s="83"/>
      <c r="AA23" s="85"/>
    </row>
    <row r="24" spans="1:27" hidden="1" x14ac:dyDescent="0.15">
      <c r="A24" s="33">
        <f t="shared" si="3"/>
        <v>0</v>
      </c>
      <c r="B24" s="26" t="s">
        <v>242</v>
      </c>
      <c r="C24" s="34">
        <v>2220</v>
      </c>
      <c r="D24" s="28">
        <v>45943</v>
      </c>
      <c r="E24" s="35">
        <v>1000</v>
      </c>
      <c r="F24" s="28">
        <v>45956</v>
      </c>
      <c r="G24" s="32">
        <v>1220</v>
      </c>
      <c r="H24" s="28">
        <v>45960</v>
      </c>
      <c r="I24" s="32"/>
      <c r="J24" s="28"/>
      <c r="K24" s="32"/>
      <c r="L24" s="28"/>
      <c r="M24" s="32"/>
      <c r="N24" s="26"/>
      <c r="O24" s="32"/>
      <c r="P24" s="26"/>
      <c r="Q24" s="32"/>
      <c r="R24" s="26"/>
      <c r="S24" s="32"/>
      <c r="T24" s="26"/>
      <c r="U24" s="32"/>
      <c r="V24" s="83"/>
      <c r="W24" s="85"/>
      <c r="X24" s="83"/>
      <c r="Y24" s="85"/>
      <c r="Z24" s="83"/>
      <c r="AA24" s="85"/>
    </row>
    <row r="25" spans="1:27" hidden="1" x14ac:dyDescent="0.15">
      <c r="A25" s="33">
        <f t="shared" si="3"/>
        <v>0</v>
      </c>
      <c r="B25" s="26" t="s">
        <v>243</v>
      </c>
      <c r="C25" s="34">
        <v>1446</v>
      </c>
      <c r="D25" s="28">
        <v>45943</v>
      </c>
      <c r="E25" s="35">
        <v>446</v>
      </c>
      <c r="F25" s="28">
        <v>45958</v>
      </c>
      <c r="G25" s="32">
        <v>500</v>
      </c>
      <c r="H25" s="28">
        <v>45960</v>
      </c>
      <c r="I25" s="32">
        <v>500</v>
      </c>
      <c r="J25" s="84">
        <v>45962</v>
      </c>
      <c r="K25" s="32"/>
      <c r="L25" s="26"/>
      <c r="M25" s="32"/>
      <c r="N25" s="26"/>
      <c r="O25" s="32"/>
      <c r="P25" s="26"/>
      <c r="Q25" s="32"/>
      <c r="R25" s="26"/>
      <c r="S25" s="32"/>
      <c r="T25" s="26"/>
      <c r="U25" s="32"/>
      <c r="V25" s="83"/>
      <c r="W25" s="85"/>
      <c r="X25" s="83"/>
      <c r="Y25" s="85"/>
      <c r="Z25" s="83"/>
      <c r="AA25" s="85"/>
    </row>
    <row r="26" spans="1:27" hidden="1" x14ac:dyDescent="0.15">
      <c r="A26" s="33">
        <f>C26-E26-G26-I26-K26-M26-O26-Q26-S26-U26-W26</f>
        <v>0</v>
      </c>
      <c r="B26" s="26" t="s">
        <v>251</v>
      </c>
      <c r="C26" s="34">
        <v>5933</v>
      </c>
      <c r="D26" s="28">
        <v>45943</v>
      </c>
      <c r="E26" s="35">
        <v>500</v>
      </c>
      <c r="F26" s="28">
        <v>45946</v>
      </c>
      <c r="G26" s="32">
        <v>600</v>
      </c>
      <c r="H26" s="84">
        <v>45950</v>
      </c>
      <c r="I26" s="32">
        <v>500</v>
      </c>
      <c r="J26" s="84">
        <v>45959</v>
      </c>
      <c r="K26" s="32">
        <v>500</v>
      </c>
      <c r="L26" s="84">
        <v>45960</v>
      </c>
      <c r="M26" s="32">
        <v>500</v>
      </c>
      <c r="N26" s="84">
        <v>45966</v>
      </c>
      <c r="O26" s="32">
        <v>500</v>
      </c>
      <c r="P26" s="84">
        <v>45967</v>
      </c>
      <c r="Q26" s="32">
        <v>500</v>
      </c>
      <c r="R26" s="84">
        <v>45970</v>
      </c>
      <c r="S26" s="32">
        <v>830</v>
      </c>
      <c r="T26" s="84">
        <v>45977</v>
      </c>
      <c r="U26" s="32">
        <v>500</v>
      </c>
      <c r="V26" s="84">
        <v>45980</v>
      </c>
      <c r="W26" s="85">
        <v>1003</v>
      </c>
      <c r="X26" s="84">
        <v>45987</v>
      </c>
      <c r="Y26" s="85"/>
      <c r="Z26" s="83"/>
      <c r="AA26" s="85"/>
    </row>
    <row r="27" spans="1:27" s="94" customFormat="1" hidden="1" x14ac:dyDescent="0.15">
      <c r="A27" s="86">
        <f t="shared" ref="A27" si="4">C27-E27-G27-I27-K27-M27-O27-Q27-S27-U27</f>
        <v>0</v>
      </c>
      <c r="B27" s="83" t="s">
        <v>212</v>
      </c>
      <c r="C27" s="87">
        <v>3625</v>
      </c>
      <c r="D27" s="84">
        <v>45925</v>
      </c>
      <c r="E27" s="88">
        <v>365</v>
      </c>
      <c r="F27" s="84">
        <v>45925</v>
      </c>
      <c r="G27" s="85">
        <v>1000</v>
      </c>
      <c r="H27" s="84">
        <v>45943</v>
      </c>
      <c r="I27" s="85">
        <v>500</v>
      </c>
      <c r="J27" s="84">
        <v>45952</v>
      </c>
      <c r="K27" s="88">
        <v>1000</v>
      </c>
      <c r="L27" s="84">
        <v>45984</v>
      </c>
      <c r="M27" s="85">
        <v>760</v>
      </c>
      <c r="N27" s="84">
        <v>45989</v>
      </c>
      <c r="O27" s="85"/>
      <c r="P27" s="83"/>
      <c r="Q27" s="85"/>
      <c r="R27" s="83"/>
      <c r="S27" s="85"/>
      <c r="T27" s="83"/>
      <c r="U27" s="85"/>
      <c r="V27" s="83"/>
      <c r="W27" s="85"/>
      <c r="X27" s="83"/>
      <c r="Y27" s="85"/>
      <c r="Z27" s="83"/>
      <c r="AA27" s="85"/>
    </row>
    <row r="28" spans="1:27" hidden="1" x14ac:dyDescent="0.15">
      <c r="A28" s="33">
        <f t="shared" si="3"/>
        <v>0</v>
      </c>
      <c r="B28" s="26" t="s">
        <v>244</v>
      </c>
      <c r="C28" s="34">
        <v>5316</v>
      </c>
      <c r="D28" s="28">
        <v>45944</v>
      </c>
      <c r="E28" s="35">
        <v>5316</v>
      </c>
      <c r="F28" s="28">
        <v>45957</v>
      </c>
      <c r="G28" s="32"/>
      <c r="H28" s="26"/>
      <c r="I28" s="32"/>
      <c r="J28" s="26"/>
      <c r="K28" s="32"/>
      <c r="L28" s="26"/>
      <c r="M28" s="32"/>
      <c r="N28" s="26"/>
      <c r="O28" s="32"/>
      <c r="P28" s="26"/>
      <c r="Q28" s="32"/>
      <c r="R28" s="26"/>
      <c r="S28" s="32"/>
      <c r="T28" s="26"/>
      <c r="U28" s="32"/>
      <c r="V28" s="83"/>
      <c r="W28" s="85"/>
      <c r="X28" s="83"/>
      <c r="Y28" s="85"/>
      <c r="Z28" s="83"/>
      <c r="AA28" s="85"/>
    </row>
    <row r="29" spans="1:27" s="82" customFormat="1" hidden="1" x14ac:dyDescent="0.15">
      <c r="A29" s="86">
        <f t="shared" si="3"/>
        <v>0</v>
      </c>
      <c r="B29" s="83" t="s">
        <v>259</v>
      </c>
      <c r="C29" s="87">
        <v>2925</v>
      </c>
      <c r="D29" s="84">
        <v>45948</v>
      </c>
      <c r="E29" s="88">
        <v>425</v>
      </c>
      <c r="F29" s="84">
        <v>45948</v>
      </c>
      <c r="G29" s="85">
        <v>500</v>
      </c>
      <c r="H29" s="84">
        <v>45955</v>
      </c>
      <c r="I29" s="85">
        <v>300</v>
      </c>
      <c r="J29" s="84">
        <v>45956</v>
      </c>
      <c r="K29" s="85">
        <v>400</v>
      </c>
      <c r="L29" s="84">
        <v>45958</v>
      </c>
      <c r="M29" s="85">
        <v>500</v>
      </c>
      <c r="N29" s="84">
        <v>45960</v>
      </c>
      <c r="O29" s="85">
        <v>500</v>
      </c>
      <c r="P29" s="84">
        <v>45970</v>
      </c>
      <c r="Q29" s="85">
        <v>300</v>
      </c>
      <c r="R29" s="84">
        <v>45973</v>
      </c>
      <c r="S29" s="85"/>
      <c r="T29" s="83"/>
      <c r="U29" s="85"/>
      <c r="V29" s="83"/>
      <c r="W29" s="85"/>
      <c r="X29" s="83"/>
      <c r="Y29" s="85"/>
      <c r="Z29" s="83"/>
      <c r="AA29" s="85"/>
    </row>
    <row r="30" spans="1:27" s="82" customFormat="1" hidden="1" x14ac:dyDescent="0.15">
      <c r="A30" s="86">
        <f t="shared" si="3"/>
        <v>0</v>
      </c>
      <c r="B30" s="83" t="s">
        <v>260</v>
      </c>
      <c r="C30" s="87">
        <v>2032</v>
      </c>
      <c r="D30" s="84">
        <v>45948</v>
      </c>
      <c r="E30" s="88">
        <v>2032</v>
      </c>
      <c r="F30" s="84">
        <v>45955</v>
      </c>
      <c r="G30" s="85"/>
      <c r="H30" s="83"/>
      <c r="I30" s="85"/>
      <c r="J30" s="83"/>
      <c r="K30" s="85"/>
      <c r="L30" s="83"/>
      <c r="M30" s="85"/>
      <c r="N30" s="83"/>
      <c r="O30" s="85"/>
      <c r="P30" s="83"/>
      <c r="Q30" s="85"/>
      <c r="R30" s="83"/>
      <c r="S30" s="85"/>
      <c r="T30" s="83"/>
      <c r="U30" s="85"/>
      <c r="V30" s="83"/>
      <c r="W30" s="85"/>
      <c r="X30" s="83"/>
      <c r="Y30" s="85"/>
      <c r="Z30" s="83"/>
      <c r="AA30" s="85"/>
    </row>
    <row r="31" spans="1:27" s="82" customFormat="1" ht="9.75" hidden="1" customHeight="1" x14ac:dyDescent="0.15">
      <c r="A31" s="86">
        <f t="shared" ref="A31:A34" si="5">C31-E31-G31-I31-K31-M31-O31-Q31-S31-U31</f>
        <v>0</v>
      </c>
      <c r="B31" s="83" t="s">
        <v>262</v>
      </c>
      <c r="C31" s="87">
        <v>3949</v>
      </c>
      <c r="D31" s="84">
        <v>45949</v>
      </c>
      <c r="E31" s="88">
        <v>249</v>
      </c>
      <c r="F31" s="84">
        <v>45949</v>
      </c>
      <c r="G31" s="85">
        <v>300</v>
      </c>
      <c r="H31" s="84">
        <v>45967</v>
      </c>
      <c r="I31" s="85">
        <v>400</v>
      </c>
      <c r="J31" s="84">
        <v>45978</v>
      </c>
      <c r="K31" s="85">
        <v>500</v>
      </c>
      <c r="L31" s="84">
        <v>45983</v>
      </c>
      <c r="M31" s="85">
        <v>400</v>
      </c>
      <c r="N31" s="84">
        <v>45984</v>
      </c>
      <c r="O31" s="85">
        <v>400</v>
      </c>
      <c r="P31" s="84">
        <v>45985</v>
      </c>
      <c r="Q31" s="85">
        <v>700</v>
      </c>
      <c r="R31" s="84">
        <v>45992</v>
      </c>
      <c r="S31" s="85">
        <v>500</v>
      </c>
      <c r="T31" s="84">
        <v>46001</v>
      </c>
      <c r="U31" s="85">
        <v>500</v>
      </c>
      <c r="V31" s="84">
        <v>46004</v>
      </c>
      <c r="W31" s="85"/>
      <c r="X31" s="83"/>
      <c r="Y31" s="85"/>
      <c r="Z31" s="83"/>
      <c r="AA31" s="85"/>
    </row>
    <row r="32" spans="1:27" s="82" customFormat="1" ht="3.75" hidden="1" customHeight="1" x14ac:dyDescent="0.15">
      <c r="A32" s="86">
        <f t="shared" si="5"/>
        <v>0</v>
      </c>
      <c r="B32" s="83" t="s">
        <v>264</v>
      </c>
      <c r="C32" s="87">
        <v>1125</v>
      </c>
      <c r="D32" s="84">
        <v>45949</v>
      </c>
      <c r="E32" s="88">
        <v>525</v>
      </c>
      <c r="F32" s="84">
        <v>45950</v>
      </c>
      <c r="G32" s="85">
        <v>600</v>
      </c>
      <c r="H32" s="84">
        <v>45969</v>
      </c>
      <c r="I32" s="85"/>
      <c r="J32" s="83"/>
      <c r="K32" s="85"/>
      <c r="L32" s="83"/>
      <c r="M32" s="85"/>
      <c r="N32" s="83"/>
      <c r="O32" s="85"/>
      <c r="P32" s="83"/>
      <c r="Q32" s="85"/>
      <c r="R32" s="83"/>
      <c r="S32" s="85"/>
      <c r="T32" s="83"/>
      <c r="U32" s="85"/>
      <c r="V32" s="83"/>
      <c r="W32" s="85"/>
      <c r="X32" s="83"/>
      <c r="Y32" s="85"/>
      <c r="Z32" s="83"/>
      <c r="AA32" s="85"/>
    </row>
    <row r="33" spans="1:28" s="82" customFormat="1" ht="9.75" hidden="1" customHeight="1" x14ac:dyDescent="0.15">
      <c r="A33" s="86">
        <f t="shared" si="5"/>
        <v>0</v>
      </c>
      <c r="B33" s="83" t="s">
        <v>265</v>
      </c>
      <c r="C33" s="87">
        <v>621</v>
      </c>
      <c r="D33" s="84">
        <v>45949</v>
      </c>
      <c r="E33" s="88">
        <v>220</v>
      </c>
      <c r="F33" s="84">
        <v>45951</v>
      </c>
      <c r="G33" s="85">
        <v>401</v>
      </c>
      <c r="H33" s="84">
        <v>45973</v>
      </c>
      <c r="I33" s="85"/>
      <c r="J33" s="83"/>
      <c r="K33" s="85"/>
      <c r="L33" s="83"/>
      <c r="M33" s="85"/>
      <c r="N33" s="83"/>
      <c r="O33" s="85"/>
      <c r="P33" s="83"/>
      <c r="Q33" s="85"/>
      <c r="R33" s="83"/>
      <c r="S33" s="85"/>
      <c r="T33" s="83"/>
      <c r="U33" s="85"/>
      <c r="V33" s="83"/>
      <c r="W33" s="85"/>
      <c r="X33" s="83"/>
      <c r="Y33" s="85"/>
      <c r="Z33" s="83"/>
      <c r="AA33" s="85"/>
    </row>
    <row r="34" spans="1:28" s="94" customFormat="1" ht="20.25" hidden="1" customHeight="1" x14ac:dyDescent="0.15">
      <c r="A34" s="86">
        <f t="shared" si="5"/>
        <v>0</v>
      </c>
      <c r="B34" s="83" t="s">
        <v>291</v>
      </c>
      <c r="C34" s="87">
        <v>8303</v>
      </c>
      <c r="D34" s="84">
        <v>45951</v>
      </c>
      <c r="E34" s="88">
        <v>2000</v>
      </c>
      <c r="F34" s="84">
        <v>45962</v>
      </c>
      <c r="G34" s="85">
        <v>2000</v>
      </c>
      <c r="H34" s="84">
        <v>45984</v>
      </c>
      <c r="I34" s="85">
        <v>2000</v>
      </c>
      <c r="J34" s="84">
        <v>46006</v>
      </c>
      <c r="K34" s="85">
        <v>2000</v>
      </c>
      <c r="L34" s="84">
        <v>46387</v>
      </c>
      <c r="M34" s="85">
        <v>303</v>
      </c>
      <c r="N34" s="84">
        <v>46027</v>
      </c>
      <c r="O34" s="85"/>
      <c r="P34" s="83"/>
      <c r="Q34" s="85"/>
      <c r="R34" s="83"/>
      <c r="S34" s="85"/>
      <c r="T34" s="83"/>
      <c r="U34" s="85"/>
      <c r="V34" s="83"/>
      <c r="W34" s="85"/>
      <c r="X34" s="83"/>
      <c r="Y34" s="85"/>
      <c r="Z34" s="83"/>
      <c r="AA34" s="85"/>
    </row>
    <row r="35" spans="1:28" ht="17.25" hidden="1" customHeight="1" x14ac:dyDescent="0.15">
      <c r="A35" s="89">
        <f>SUM(A10:A34)</f>
        <v>0</v>
      </c>
      <c r="B35" s="36" t="s">
        <v>158</v>
      </c>
      <c r="C35" s="116">
        <f>SUM(C19:C34)</f>
        <v>66432</v>
      </c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</row>
    <row r="36" spans="1:28" s="94" customFormat="1" ht="19.5" hidden="1" customHeight="1" x14ac:dyDescent="0.15">
      <c r="A36" s="119" t="s">
        <v>170</v>
      </c>
      <c r="B36" s="120" t="s">
        <v>296</v>
      </c>
      <c r="C36" s="119" t="s">
        <v>168</v>
      </c>
      <c r="D36" s="119" t="s">
        <v>160</v>
      </c>
      <c r="E36" s="119" t="s">
        <v>167</v>
      </c>
      <c r="F36" s="119" t="s">
        <v>160</v>
      </c>
      <c r="G36" s="119" t="s">
        <v>167</v>
      </c>
      <c r="H36" s="119" t="s">
        <v>160</v>
      </c>
      <c r="I36" s="119" t="s">
        <v>167</v>
      </c>
      <c r="J36" s="119" t="s">
        <v>160</v>
      </c>
      <c r="K36" s="119" t="s">
        <v>167</v>
      </c>
      <c r="L36" s="119" t="s">
        <v>160</v>
      </c>
      <c r="M36" s="119" t="s">
        <v>167</v>
      </c>
      <c r="N36" s="119" t="s">
        <v>160</v>
      </c>
      <c r="O36" s="119" t="s">
        <v>167</v>
      </c>
      <c r="P36" s="119" t="s">
        <v>160</v>
      </c>
      <c r="Q36" s="119" t="s">
        <v>167</v>
      </c>
      <c r="R36" s="121" t="s">
        <v>160</v>
      </c>
      <c r="S36" s="121" t="s">
        <v>167</v>
      </c>
      <c r="T36" s="121" t="s">
        <v>160</v>
      </c>
      <c r="U36" s="121" t="s">
        <v>167</v>
      </c>
      <c r="V36" s="121" t="s">
        <v>160</v>
      </c>
      <c r="W36" s="121" t="s">
        <v>167</v>
      </c>
      <c r="X36" s="121" t="s">
        <v>160</v>
      </c>
      <c r="Y36" s="121" t="s">
        <v>167</v>
      </c>
      <c r="Z36" s="121" t="s">
        <v>160</v>
      </c>
      <c r="AA36" s="121" t="s">
        <v>167</v>
      </c>
    </row>
    <row r="37" spans="1:28" s="94" customFormat="1" hidden="1" x14ac:dyDescent="0.15">
      <c r="A37" s="86">
        <f t="shared" ref="A37:A46" si="6">C37-E37-G37-I37-K37-M37-O37-Q37-S37-U37</f>
        <v>0</v>
      </c>
      <c r="B37" s="83" t="s">
        <v>294</v>
      </c>
      <c r="C37" s="87">
        <v>1915</v>
      </c>
      <c r="D37" s="84">
        <v>45962</v>
      </c>
      <c r="E37" s="88">
        <v>1500</v>
      </c>
      <c r="F37" s="84">
        <v>45993</v>
      </c>
      <c r="G37" s="85">
        <v>415</v>
      </c>
      <c r="H37" s="84">
        <v>46008</v>
      </c>
      <c r="I37" s="85"/>
      <c r="J37" s="83"/>
      <c r="K37" s="85"/>
      <c r="L37" s="83"/>
      <c r="M37" s="85"/>
      <c r="N37" s="83"/>
      <c r="O37" s="85"/>
      <c r="P37" s="83"/>
      <c r="Q37" s="85"/>
      <c r="R37" s="83"/>
      <c r="S37" s="85"/>
      <c r="T37" s="83"/>
      <c r="U37" s="85"/>
      <c r="V37" s="83"/>
      <c r="W37" s="85"/>
      <c r="X37" s="83"/>
      <c r="Y37" s="85"/>
      <c r="Z37" s="83"/>
      <c r="AA37" s="85"/>
    </row>
    <row r="38" spans="1:28" s="94" customFormat="1" hidden="1" x14ac:dyDescent="0.15">
      <c r="A38" s="86">
        <f>C38-E38-G38-I38-K38-M38-O38-Q38-S38-U38-W38-Y38-AA38</f>
        <v>0</v>
      </c>
      <c r="B38" s="83" t="s">
        <v>169</v>
      </c>
      <c r="C38" s="87">
        <v>6907</v>
      </c>
      <c r="D38" s="84">
        <v>45966</v>
      </c>
      <c r="E38" s="88">
        <v>200</v>
      </c>
      <c r="F38" s="84">
        <v>45972</v>
      </c>
      <c r="G38" s="85">
        <v>330</v>
      </c>
      <c r="H38" s="84">
        <v>45978</v>
      </c>
      <c r="I38" s="85">
        <v>3676</v>
      </c>
      <c r="J38" s="83" t="s">
        <v>314</v>
      </c>
      <c r="K38" s="85">
        <v>300</v>
      </c>
      <c r="L38" s="84">
        <v>45980</v>
      </c>
      <c r="M38" s="85">
        <v>300</v>
      </c>
      <c r="N38" s="84">
        <v>45983</v>
      </c>
      <c r="O38" s="85">
        <v>300</v>
      </c>
      <c r="P38" s="84">
        <v>45987</v>
      </c>
      <c r="Q38" s="85">
        <v>200</v>
      </c>
      <c r="R38" s="84">
        <v>45988</v>
      </c>
      <c r="S38" s="85">
        <v>200</v>
      </c>
      <c r="T38" s="84">
        <v>45989</v>
      </c>
      <c r="U38" s="85">
        <v>200</v>
      </c>
      <c r="V38" s="84">
        <v>45991</v>
      </c>
      <c r="W38" s="85">
        <v>500</v>
      </c>
      <c r="X38" s="84">
        <v>45994</v>
      </c>
      <c r="Y38" s="85">
        <v>350</v>
      </c>
      <c r="Z38" s="84">
        <v>46000</v>
      </c>
      <c r="AA38" s="85">
        <v>351</v>
      </c>
      <c r="AB38" s="157">
        <v>46004</v>
      </c>
    </row>
    <row r="39" spans="1:28" s="94" customFormat="1" hidden="1" x14ac:dyDescent="0.15">
      <c r="A39" s="86">
        <f>C39-E39-G39-I39-K39-M39-O39-Q39-S39-U39</f>
        <v>0</v>
      </c>
      <c r="B39" s="83" t="s">
        <v>244</v>
      </c>
      <c r="C39" s="87">
        <v>3837</v>
      </c>
      <c r="D39" s="84">
        <v>45966</v>
      </c>
      <c r="E39" s="88">
        <v>3837</v>
      </c>
      <c r="F39" s="84">
        <v>45990</v>
      </c>
      <c r="G39" s="85"/>
      <c r="H39" s="84"/>
      <c r="I39" s="85"/>
      <c r="J39" s="83"/>
      <c r="K39" s="85"/>
      <c r="L39" s="83"/>
      <c r="M39" s="85"/>
      <c r="N39" s="83"/>
      <c r="O39" s="85"/>
      <c r="P39" s="83"/>
      <c r="Q39" s="85"/>
      <c r="R39" s="83"/>
      <c r="S39" s="85"/>
      <c r="T39" s="83"/>
      <c r="U39" s="85"/>
      <c r="V39" s="83"/>
      <c r="W39" s="85"/>
      <c r="X39" s="83"/>
      <c r="Y39" s="85"/>
      <c r="Z39" s="83"/>
      <c r="AA39" s="85"/>
    </row>
    <row r="40" spans="1:28" s="94" customFormat="1" hidden="1" x14ac:dyDescent="0.15">
      <c r="A40" s="86">
        <f t="shared" si="6"/>
        <v>0</v>
      </c>
      <c r="B40" s="83" t="s">
        <v>244</v>
      </c>
      <c r="C40" s="87">
        <v>1350</v>
      </c>
      <c r="D40" s="84">
        <v>45967</v>
      </c>
      <c r="E40" s="88">
        <v>1350</v>
      </c>
      <c r="F40" s="84">
        <v>45990</v>
      </c>
      <c r="G40" s="85"/>
      <c r="H40" s="83"/>
      <c r="I40" s="85"/>
      <c r="J40" s="83"/>
      <c r="K40" s="85"/>
      <c r="L40" s="83"/>
      <c r="M40" s="85"/>
      <c r="N40" s="83"/>
      <c r="O40" s="85"/>
      <c r="P40" s="83"/>
      <c r="Q40" s="85"/>
      <c r="R40" s="83"/>
      <c r="S40" s="85"/>
      <c r="T40" s="83"/>
      <c r="U40" s="85"/>
      <c r="V40" s="83"/>
      <c r="W40" s="85"/>
      <c r="X40" s="83"/>
      <c r="Y40" s="85"/>
      <c r="Z40" s="83"/>
      <c r="AA40" s="85"/>
    </row>
    <row r="41" spans="1:28" s="94" customFormat="1" hidden="1" x14ac:dyDescent="0.15">
      <c r="A41" s="86">
        <f>C41-E41-G41-I41-K41-M41-O41-Q41-S41-U41</f>
        <v>0</v>
      </c>
      <c r="B41" s="83" t="s">
        <v>171</v>
      </c>
      <c r="C41" s="87">
        <v>770</v>
      </c>
      <c r="D41" s="84">
        <v>45958</v>
      </c>
      <c r="E41" s="88">
        <v>485</v>
      </c>
      <c r="F41" s="84">
        <v>45978</v>
      </c>
      <c r="G41" s="85">
        <v>285</v>
      </c>
      <c r="H41" s="84">
        <v>45983</v>
      </c>
      <c r="I41" s="85"/>
      <c r="J41" s="83"/>
      <c r="K41" s="85"/>
      <c r="L41" s="83"/>
      <c r="M41" s="85"/>
      <c r="N41" s="83"/>
      <c r="O41" s="85"/>
      <c r="P41" s="83"/>
      <c r="Q41" s="85"/>
      <c r="R41" s="83"/>
      <c r="S41" s="85"/>
      <c r="T41" s="83"/>
      <c r="U41" s="85"/>
      <c r="V41" s="83"/>
      <c r="W41" s="85"/>
      <c r="X41" s="83"/>
      <c r="Y41" s="85"/>
      <c r="Z41" s="83"/>
      <c r="AA41" s="85"/>
    </row>
    <row r="42" spans="1:28" s="94" customFormat="1" hidden="1" x14ac:dyDescent="0.15">
      <c r="A42" s="86">
        <f t="shared" si="6"/>
        <v>0</v>
      </c>
      <c r="B42" s="83" t="s">
        <v>171</v>
      </c>
      <c r="C42" s="87">
        <v>315</v>
      </c>
      <c r="D42" s="84">
        <v>45967</v>
      </c>
      <c r="E42" s="88">
        <v>15</v>
      </c>
      <c r="F42" s="84">
        <v>45983</v>
      </c>
      <c r="G42" s="85">
        <v>300</v>
      </c>
      <c r="H42" s="84">
        <v>45988</v>
      </c>
      <c r="I42" s="85"/>
      <c r="J42" s="83"/>
      <c r="K42" s="85"/>
      <c r="L42" s="83"/>
      <c r="M42" s="85"/>
      <c r="N42" s="83"/>
      <c r="O42" s="85"/>
      <c r="P42" s="83"/>
      <c r="Q42" s="85"/>
      <c r="R42" s="83"/>
      <c r="S42" s="85"/>
      <c r="T42" s="83"/>
      <c r="U42" s="85"/>
      <c r="V42" s="83"/>
      <c r="W42" s="85"/>
      <c r="X42" s="83"/>
      <c r="Y42" s="85"/>
      <c r="Z42" s="83"/>
      <c r="AA42" s="85"/>
    </row>
    <row r="43" spans="1:28" s="94" customFormat="1" hidden="1" x14ac:dyDescent="0.15">
      <c r="A43" s="86">
        <f t="shared" si="6"/>
        <v>0</v>
      </c>
      <c r="B43" s="83" t="s">
        <v>242</v>
      </c>
      <c r="C43" s="87">
        <v>1840</v>
      </c>
      <c r="D43" s="84">
        <v>45969</v>
      </c>
      <c r="E43" s="88">
        <v>1840</v>
      </c>
      <c r="F43" s="84">
        <v>45991</v>
      </c>
      <c r="G43" s="85"/>
      <c r="H43" s="83"/>
      <c r="I43" s="85"/>
      <c r="J43" s="83"/>
      <c r="K43" s="85"/>
      <c r="L43" s="83"/>
      <c r="M43" s="85"/>
      <c r="N43" s="83"/>
      <c r="O43" s="85"/>
      <c r="P43" s="83"/>
      <c r="Q43" s="85"/>
      <c r="R43" s="83"/>
      <c r="S43" s="85"/>
      <c r="T43" s="83"/>
      <c r="U43" s="85"/>
      <c r="V43" s="83"/>
      <c r="W43" s="85"/>
      <c r="X43" s="83"/>
      <c r="Y43" s="85"/>
      <c r="Z43" s="83"/>
      <c r="AA43" s="85"/>
    </row>
    <row r="44" spans="1:28" s="94" customFormat="1" hidden="1" x14ac:dyDescent="0.15">
      <c r="A44" s="86">
        <f t="shared" si="6"/>
        <v>0</v>
      </c>
      <c r="B44" s="83" t="s">
        <v>306</v>
      </c>
      <c r="C44" s="87">
        <v>4180</v>
      </c>
      <c r="D44" s="84">
        <v>45969</v>
      </c>
      <c r="E44" s="88">
        <v>900</v>
      </c>
      <c r="F44" s="84">
        <v>45969</v>
      </c>
      <c r="G44" s="85">
        <v>500</v>
      </c>
      <c r="H44" s="84">
        <v>45972</v>
      </c>
      <c r="I44" s="85">
        <v>600</v>
      </c>
      <c r="J44" s="84">
        <v>45978</v>
      </c>
      <c r="K44" s="85">
        <v>500</v>
      </c>
      <c r="L44" s="84">
        <v>45980</v>
      </c>
      <c r="M44" s="85">
        <v>800</v>
      </c>
      <c r="N44" s="84">
        <v>45983</v>
      </c>
      <c r="O44" s="85">
        <v>880</v>
      </c>
      <c r="P44" s="84">
        <v>45987</v>
      </c>
      <c r="Q44" s="85"/>
      <c r="R44" s="83"/>
      <c r="S44" s="85"/>
      <c r="T44" s="83"/>
      <c r="U44" s="85"/>
      <c r="V44" s="83"/>
      <c r="W44" s="85"/>
      <c r="X44" s="83"/>
      <c r="Y44" s="85"/>
      <c r="Z44" s="83"/>
      <c r="AA44" s="85"/>
    </row>
    <row r="45" spans="1:28" s="94" customFormat="1" hidden="1" x14ac:dyDescent="0.15">
      <c r="A45" s="86">
        <f t="shared" si="6"/>
        <v>0</v>
      </c>
      <c r="B45" s="83" t="s">
        <v>309</v>
      </c>
      <c r="C45" s="87">
        <v>16040</v>
      </c>
      <c r="D45" s="84">
        <v>45970</v>
      </c>
      <c r="E45" s="88">
        <v>15876</v>
      </c>
      <c r="F45" s="84">
        <v>45981</v>
      </c>
      <c r="G45" s="85">
        <v>164</v>
      </c>
      <c r="H45" s="84">
        <v>45981</v>
      </c>
      <c r="I45" s="85"/>
      <c r="J45" s="83"/>
      <c r="K45" s="85"/>
      <c r="L45" s="83"/>
      <c r="M45" s="85"/>
      <c r="N45" s="83"/>
      <c r="O45" s="85"/>
      <c r="P45" s="83"/>
      <c r="Q45" s="85"/>
      <c r="R45" s="83"/>
      <c r="S45" s="85"/>
      <c r="T45" s="83"/>
      <c r="U45" s="85"/>
      <c r="V45" s="83"/>
      <c r="W45" s="85"/>
      <c r="X45" s="83"/>
      <c r="Y45" s="85"/>
      <c r="Z45" s="83"/>
      <c r="AA45" s="85"/>
    </row>
    <row r="46" spans="1:28" s="94" customFormat="1" hidden="1" x14ac:dyDescent="0.15">
      <c r="A46" s="86">
        <f t="shared" si="6"/>
        <v>0</v>
      </c>
      <c r="B46" s="83" t="s">
        <v>310</v>
      </c>
      <c r="C46" s="87">
        <v>4012</v>
      </c>
      <c r="D46" s="84">
        <v>45972</v>
      </c>
      <c r="E46" s="88">
        <v>2000</v>
      </c>
      <c r="F46" s="84">
        <v>45987</v>
      </c>
      <c r="G46" s="85">
        <v>2012</v>
      </c>
      <c r="H46" s="84">
        <v>45991</v>
      </c>
      <c r="I46" s="85"/>
      <c r="J46" s="83"/>
      <c r="K46" s="85"/>
      <c r="L46" s="83"/>
      <c r="M46" s="85"/>
      <c r="N46" s="83"/>
      <c r="O46" s="85"/>
      <c r="P46" s="83"/>
      <c r="Q46" s="85"/>
      <c r="R46" s="83"/>
      <c r="S46" s="85"/>
      <c r="T46" s="83"/>
      <c r="U46" s="85"/>
      <c r="V46" s="83"/>
      <c r="W46" s="85"/>
      <c r="X46" s="83"/>
      <c r="Y46" s="85"/>
      <c r="Z46" s="83"/>
      <c r="AA46" s="85"/>
    </row>
    <row r="47" spans="1:28" s="94" customFormat="1" hidden="1" x14ac:dyDescent="0.15">
      <c r="A47" s="86">
        <f>C47-E47-G47-I47-K47-M47-O47-Q47-S47-U47</f>
        <v>0</v>
      </c>
      <c r="B47" s="83" t="s">
        <v>223</v>
      </c>
      <c r="C47" s="87">
        <v>1525</v>
      </c>
      <c r="D47" s="84">
        <v>45973</v>
      </c>
      <c r="E47" s="88">
        <v>500</v>
      </c>
      <c r="F47" s="84">
        <v>45990</v>
      </c>
      <c r="G47" s="85">
        <v>250</v>
      </c>
      <c r="H47" s="84">
        <v>45994</v>
      </c>
      <c r="I47" s="85">
        <v>350</v>
      </c>
      <c r="J47" s="84">
        <v>46000</v>
      </c>
      <c r="K47" s="85">
        <v>425</v>
      </c>
      <c r="L47" s="84">
        <v>46007</v>
      </c>
      <c r="M47" s="85"/>
      <c r="N47" s="84"/>
      <c r="O47" s="85"/>
      <c r="P47" s="83"/>
      <c r="Q47" s="85"/>
      <c r="R47" s="83"/>
      <c r="S47" s="85"/>
      <c r="T47" s="83"/>
      <c r="U47" s="85"/>
      <c r="V47" s="83"/>
      <c r="W47" s="85"/>
      <c r="X47" s="83"/>
      <c r="Y47" s="85"/>
      <c r="Z47" s="83"/>
      <c r="AA47" s="85"/>
    </row>
    <row r="48" spans="1:28" s="94" customFormat="1" hidden="1" x14ac:dyDescent="0.15">
      <c r="A48" s="86">
        <f>C48-E48-G48-I48-K48-M48-O48-Q48-S48-U48</f>
        <v>0</v>
      </c>
      <c r="B48" s="83" t="s">
        <v>311</v>
      </c>
      <c r="C48" s="87">
        <v>6400</v>
      </c>
      <c r="D48" s="84">
        <v>45973</v>
      </c>
      <c r="E48" s="88">
        <v>3000</v>
      </c>
      <c r="F48" s="84">
        <v>46002</v>
      </c>
      <c r="G48" s="85">
        <v>3400</v>
      </c>
      <c r="H48" s="84">
        <v>46387</v>
      </c>
      <c r="I48" s="85"/>
      <c r="J48" s="83"/>
      <c r="K48" s="85"/>
      <c r="L48" s="83"/>
      <c r="M48" s="85"/>
      <c r="N48" s="83"/>
      <c r="O48" s="85"/>
      <c r="P48" s="83"/>
      <c r="Q48" s="85"/>
      <c r="R48" s="83"/>
      <c r="S48" s="85"/>
      <c r="T48" s="83"/>
      <c r="U48" s="85"/>
      <c r="V48" s="83"/>
      <c r="W48" s="85"/>
      <c r="X48" s="83"/>
      <c r="Y48" s="85"/>
      <c r="Z48" s="83"/>
      <c r="AA48" s="85"/>
    </row>
    <row r="49" spans="1:27" s="94" customFormat="1" hidden="1" x14ac:dyDescent="0.15">
      <c r="A49" s="86">
        <f t="shared" ref="A49:A50" si="7">C49-E49-G49-I49-K49-M49-O49-Q49-S49-U49</f>
        <v>0</v>
      </c>
      <c r="B49" s="83" t="s">
        <v>398</v>
      </c>
      <c r="C49" s="87">
        <v>2913</v>
      </c>
      <c r="D49" s="84">
        <v>45976</v>
      </c>
      <c r="E49" s="88">
        <v>1390</v>
      </c>
      <c r="F49" s="84">
        <v>45976</v>
      </c>
      <c r="G49" s="85">
        <v>1290</v>
      </c>
      <c r="H49" s="84">
        <v>46383</v>
      </c>
      <c r="I49" s="85">
        <v>233</v>
      </c>
      <c r="J49" s="84">
        <v>46081</v>
      </c>
      <c r="K49" s="85"/>
      <c r="L49" s="83"/>
      <c r="M49" s="85"/>
      <c r="N49" s="83"/>
      <c r="O49" s="85"/>
      <c r="P49" s="83"/>
      <c r="Q49" s="85"/>
      <c r="R49" s="83"/>
      <c r="S49" s="85"/>
      <c r="T49" s="83"/>
      <c r="U49" s="85"/>
      <c r="V49" s="83"/>
      <c r="W49" s="85"/>
      <c r="X49" s="83"/>
      <c r="Y49" s="85"/>
      <c r="Z49" s="83"/>
      <c r="AA49" s="85"/>
    </row>
    <row r="50" spans="1:27" s="94" customFormat="1" hidden="1" x14ac:dyDescent="0.15">
      <c r="A50" s="86">
        <f t="shared" si="7"/>
        <v>0</v>
      </c>
      <c r="B50" s="83" t="s">
        <v>316</v>
      </c>
      <c r="C50" s="87">
        <v>912</v>
      </c>
      <c r="D50" s="84">
        <v>45979</v>
      </c>
      <c r="E50" s="88">
        <v>0</v>
      </c>
      <c r="F50" s="84">
        <v>45979</v>
      </c>
      <c r="G50" s="85">
        <v>912</v>
      </c>
      <c r="H50" s="84">
        <v>45987</v>
      </c>
      <c r="I50" s="85"/>
      <c r="J50" s="83"/>
      <c r="K50" s="85"/>
      <c r="L50" s="83"/>
      <c r="M50" s="85"/>
      <c r="N50" s="83"/>
      <c r="O50" s="85"/>
      <c r="P50" s="83"/>
      <c r="Q50" s="85"/>
      <c r="R50" s="83"/>
      <c r="S50" s="85"/>
      <c r="T50" s="83"/>
      <c r="U50" s="85"/>
      <c r="V50" s="83"/>
      <c r="W50" s="85"/>
      <c r="X50" s="83"/>
      <c r="Y50" s="85"/>
      <c r="Z50" s="83"/>
      <c r="AA50" s="85"/>
    </row>
    <row r="51" spans="1:27" s="94" customFormat="1" hidden="1" x14ac:dyDescent="0.15">
      <c r="A51" s="86">
        <f t="shared" ref="A51:A68" si="8">C51-E51-G51-I51-K51-M51-O51-Q51-S51-U51</f>
        <v>0</v>
      </c>
      <c r="B51" s="83" t="s">
        <v>317</v>
      </c>
      <c r="C51" s="87">
        <v>1040</v>
      </c>
      <c r="D51" s="84">
        <v>45979</v>
      </c>
      <c r="E51" s="88">
        <v>400</v>
      </c>
      <c r="F51" s="84">
        <v>45979</v>
      </c>
      <c r="G51" s="85">
        <v>200</v>
      </c>
      <c r="H51" s="84">
        <v>45981</v>
      </c>
      <c r="I51" s="85">
        <v>440</v>
      </c>
      <c r="J51" s="84">
        <v>45987</v>
      </c>
      <c r="K51" s="85"/>
      <c r="L51" s="83"/>
      <c r="M51" s="85"/>
      <c r="N51" s="83"/>
      <c r="O51" s="85"/>
      <c r="P51" s="83"/>
      <c r="Q51" s="85"/>
      <c r="R51" s="83"/>
      <c r="S51" s="85"/>
      <c r="T51" s="83"/>
      <c r="U51" s="85"/>
      <c r="V51" s="83"/>
      <c r="W51" s="85"/>
      <c r="X51" s="83"/>
      <c r="Y51" s="85"/>
      <c r="Z51" s="83"/>
      <c r="AA51" s="85"/>
    </row>
    <row r="52" spans="1:27" s="94" customFormat="1" hidden="1" x14ac:dyDescent="0.15">
      <c r="A52" s="86">
        <f>C52-E52-G52-I52-K52-M52-O52-Q52-S52-U52</f>
        <v>0</v>
      </c>
      <c r="B52" s="83" t="s">
        <v>399</v>
      </c>
      <c r="C52" s="87">
        <v>934</v>
      </c>
      <c r="D52" s="84">
        <v>45976</v>
      </c>
      <c r="E52" s="88">
        <v>430</v>
      </c>
      <c r="F52" s="84">
        <v>45976</v>
      </c>
      <c r="G52" s="85">
        <v>504</v>
      </c>
      <c r="H52" s="83"/>
      <c r="I52" s="85"/>
      <c r="J52" s="83"/>
      <c r="K52" s="85"/>
      <c r="L52" s="83"/>
      <c r="M52" s="85"/>
      <c r="N52" s="83"/>
      <c r="O52" s="85"/>
      <c r="P52" s="83"/>
      <c r="Q52" s="85"/>
      <c r="R52" s="83"/>
      <c r="S52" s="85"/>
      <c r="T52" s="83"/>
      <c r="U52" s="85"/>
      <c r="V52" s="83"/>
    </row>
    <row r="53" spans="1:27" hidden="1" x14ac:dyDescent="0.15">
      <c r="A53" s="33">
        <f>C53-E53-G53-I53-K53-M53-O53-Q53-S53-U53</f>
        <v>0</v>
      </c>
      <c r="B53" s="26" t="s">
        <v>245</v>
      </c>
      <c r="C53" s="34">
        <v>4619</v>
      </c>
      <c r="D53" s="28">
        <v>45945</v>
      </c>
      <c r="E53" s="35">
        <v>3000</v>
      </c>
      <c r="F53" s="28">
        <v>45962</v>
      </c>
      <c r="G53" s="88">
        <v>1520</v>
      </c>
      <c r="H53" s="84">
        <v>45985</v>
      </c>
      <c r="I53" s="32">
        <v>99</v>
      </c>
      <c r="J53" s="84">
        <v>46006</v>
      </c>
      <c r="K53" s="32"/>
      <c r="L53" s="26"/>
      <c r="M53" s="32"/>
      <c r="N53" s="26"/>
      <c r="O53" s="32"/>
      <c r="P53" s="26"/>
      <c r="Q53" s="32"/>
      <c r="R53" s="26"/>
      <c r="S53" s="32"/>
      <c r="T53" s="26"/>
      <c r="U53" s="32"/>
      <c r="V53" s="83"/>
      <c r="W53" s="85"/>
      <c r="X53" s="83"/>
      <c r="Y53" s="85"/>
      <c r="Z53" s="83"/>
      <c r="AA53" s="85"/>
    </row>
    <row r="54" spans="1:27" s="94" customFormat="1" hidden="1" x14ac:dyDescent="0.15">
      <c r="A54" s="86">
        <f t="shared" si="8"/>
        <v>0</v>
      </c>
      <c r="B54" s="83" t="s">
        <v>329</v>
      </c>
      <c r="C54" s="87">
        <v>2795</v>
      </c>
      <c r="D54" s="84">
        <v>45985</v>
      </c>
      <c r="E54" s="88">
        <v>2795</v>
      </c>
      <c r="F54" s="84">
        <v>46006</v>
      </c>
      <c r="G54" s="85"/>
      <c r="H54" s="83"/>
      <c r="I54" s="85"/>
      <c r="J54" s="83"/>
      <c r="K54" s="85"/>
      <c r="L54" s="83"/>
      <c r="M54" s="85"/>
      <c r="N54" s="83"/>
      <c r="O54" s="85"/>
      <c r="P54" s="83"/>
      <c r="Q54" s="85"/>
      <c r="R54" s="83"/>
      <c r="S54" s="85"/>
      <c r="T54" s="83"/>
      <c r="U54" s="85"/>
      <c r="V54" s="83"/>
      <c r="W54" s="85"/>
      <c r="X54" s="83"/>
      <c r="Y54" s="85"/>
      <c r="Z54" s="83"/>
      <c r="AA54" s="85"/>
    </row>
    <row r="55" spans="1:27" s="94" customFormat="1" hidden="1" x14ac:dyDescent="0.15">
      <c r="A55" s="86">
        <f t="shared" si="8"/>
        <v>0</v>
      </c>
      <c r="B55" s="83" t="s">
        <v>318</v>
      </c>
      <c r="C55" s="87">
        <v>1594</v>
      </c>
      <c r="D55" s="84">
        <v>45985</v>
      </c>
      <c r="E55" s="88">
        <v>590</v>
      </c>
      <c r="F55" s="84">
        <v>45993</v>
      </c>
      <c r="G55" s="85">
        <v>1004</v>
      </c>
      <c r="H55" s="84">
        <v>46008</v>
      </c>
      <c r="I55" s="85"/>
      <c r="J55" s="83"/>
      <c r="K55" s="85"/>
      <c r="L55" s="83"/>
      <c r="M55" s="85"/>
      <c r="N55" s="83"/>
      <c r="O55" s="85"/>
      <c r="P55" s="83"/>
      <c r="Q55" s="85"/>
      <c r="R55" s="83"/>
      <c r="S55" s="85"/>
      <c r="T55" s="83"/>
      <c r="U55" s="85"/>
      <c r="V55" s="83"/>
      <c r="W55" s="85"/>
      <c r="X55" s="83"/>
      <c r="Y55" s="85"/>
      <c r="Z55" s="83"/>
      <c r="AA55" s="85"/>
    </row>
    <row r="56" spans="1:27" s="94" customFormat="1" hidden="1" x14ac:dyDescent="0.15">
      <c r="A56" s="86">
        <f>C56-E56-G56-I56-K56-M56-O56-Q56-S56-U56</f>
        <v>0</v>
      </c>
      <c r="B56" s="83" t="s">
        <v>320</v>
      </c>
      <c r="C56" s="87">
        <v>8085</v>
      </c>
      <c r="D56" s="84">
        <v>45966</v>
      </c>
      <c r="E56" s="88">
        <v>8085</v>
      </c>
      <c r="F56" s="84">
        <v>45991</v>
      </c>
      <c r="G56" s="85"/>
      <c r="H56" s="84"/>
      <c r="I56" s="85"/>
      <c r="J56" s="84"/>
      <c r="K56" s="85"/>
      <c r="L56" s="83"/>
      <c r="M56" s="85"/>
      <c r="N56" s="83"/>
      <c r="O56" s="85"/>
      <c r="P56" s="83"/>
      <c r="Q56" s="85"/>
      <c r="R56" s="83"/>
      <c r="S56" s="85"/>
      <c r="T56" s="83"/>
      <c r="U56" s="85"/>
      <c r="V56" s="83"/>
      <c r="W56" s="85"/>
      <c r="X56" s="83"/>
      <c r="Y56" s="85"/>
      <c r="Z56" s="83"/>
      <c r="AA56" s="85"/>
    </row>
    <row r="57" spans="1:27" s="94" customFormat="1" hidden="1" x14ac:dyDescent="0.15">
      <c r="A57" s="86">
        <f t="shared" si="8"/>
        <v>0</v>
      </c>
      <c r="B57" s="83" t="s">
        <v>320</v>
      </c>
      <c r="C57" s="87">
        <v>11880</v>
      </c>
      <c r="D57" s="84">
        <v>45986</v>
      </c>
      <c r="E57" s="88">
        <v>0</v>
      </c>
      <c r="F57" s="84">
        <v>45986</v>
      </c>
      <c r="G57" s="85">
        <v>11880</v>
      </c>
      <c r="H57" s="84">
        <v>46023</v>
      </c>
      <c r="I57" s="85"/>
      <c r="J57" s="83"/>
      <c r="K57" s="85"/>
      <c r="L57" s="83"/>
      <c r="M57" s="85"/>
      <c r="N57" s="83"/>
      <c r="O57" s="85"/>
      <c r="P57" s="83"/>
      <c r="Q57" s="85"/>
      <c r="R57" s="83"/>
      <c r="S57" s="85"/>
      <c r="T57" s="83"/>
      <c r="U57" s="85"/>
      <c r="V57" s="83"/>
      <c r="W57" s="85"/>
      <c r="X57" s="83"/>
      <c r="Y57" s="85"/>
      <c r="Z57" s="83"/>
      <c r="AA57" s="85"/>
    </row>
    <row r="58" spans="1:27" s="94" customFormat="1" hidden="1" x14ac:dyDescent="0.15">
      <c r="A58" s="86">
        <f t="shared" si="8"/>
        <v>0</v>
      </c>
      <c r="B58" s="83" t="s">
        <v>321</v>
      </c>
      <c r="C58" s="87">
        <v>2100</v>
      </c>
      <c r="D58" s="84">
        <v>45986</v>
      </c>
      <c r="E58" s="88">
        <v>0</v>
      </c>
      <c r="F58" s="84">
        <v>45986</v>
      </c>
      <c r="G58" s="85">
        <v>2100</v>
      </c>
      <c r="H58" s="84">
        <v>46023</v>
      </c>
      <c r="I58" s="85"/>
      <c r="J58" s="83"/>
      <c r="K58" s="85"/>
      <c r="L58" s="83"/>
      <c r="M58" s="85"/>
      <c r="N58" s="83"/>
      <c r="O58" s="85"/>
      <c r="P58" s="83"/>
      <c r="Q58" s="85"/>
      <c r="R58" s="83"/>
      <c r="S58" s="85"/>
      <c r="T58" s="83"/>
      <c r="U58" s="85"/>
      <c r="V58" s="83"/>
      <c r="W58" s="85"/>
      <c r="X58" s="83"/>
      <c r="Y58" s="85"/>
      <c r="Z58" s="83"/>
      <c r="AA58" s="85"/>
    </row>
    <row r="59" spans="1:27" s="94" customFormat="1" hidden="1" x14ac:dyDescent="0.15">
      <c r="A59" s="86">
        <f t="shared" si="8"/>
        <v>0</v>
      </c>
      <c r="B59" s="83" t="s">
        <v>322</v>
      </c>
      <c r="C59" s="87">
        <v>3614</v>
      </c>
      <c r="D59" s="84">
        <v>45986</v>
      </c>
      <c r="E59" s="88">
        <v>0</v>
      </c>
      <c r="F59" s="84">
        <v>45986</v>
      </c>
      <c r="G59" s="85">
        <v>1020</v>
      </c>
      <c r="H59" s="84" t="s">
        <v>393</v>
      </c>
      <c r="I59" s="85">
        <v>2594</v>
      </c>
      <c r="J59" s="83" t="s">
        <v>458</v>
      </c>
      <c r="K59" s="85"/>
      <c r="L59" s="83"/>
      <c r="M59" s="85"/>
      <c r="N59" s="83"/>
      <c r="O59" s="85"/>
      <c r="P59" s="83"/>
      <c r="Q59" s="85"/>
      <c r="R59" s="83"/>
      <c r="S59" s="85"/>
      <c r="T59" s="83"/>
      <c r="U59" s="85"/>
      <c r="V59" s="83"/>
      <c r="W59" s="85"/>
      <c r="X59" s="83"/>
      <c r="Y59" s="85"/>
      <c r="Z59" s="83"/>
      <c r="AA59" s="85"/>
    </row>
    <row r="60" spans="1:27" s="94" customFormat="1" hidden="1" x14ac:dyDescent="0.15">
      <c r="A60" s="86">
        <f t="shared" si="8"/>
        <v>0</v>
      </c>
      <c r="B60" s="83" t="s">
        <v>323</v>
      </c>
      <c r="C60" s="87">
        <v>1325</v>
      </c>
      <c r="D60" s="84">
        <v>45987</v>
      </c>
      <c r="E60" s="88">
        <v>825</v>
      </c>
      <c r="F60" s="84">
        <v>46002</v>
      </c>
      <c r="G60" s="85">
        <v>500</v>
      </c>
      <c r="H60" s="84">
        <v>46009</v>
      </c>
      <c r="I60" s="85"/>
      <c r="J60" s="83"/>
      <c r="K60" s="85"/>
      <c r="L60" s="83"/>
      <c r="M60" s="85"/>
      <c r="N60" s="83"/>
      <c r="O60" s="85"/>
      <c r="P60" s="83"/>
      <c r="Q60" s="85"/>
      <c r="R60" s="83"/>
      <c r="S60" s="85"/>
      <c r="T60" s="83"/>
      <c r="U60" s="85"/>
      <c r="V60" s="83"/>
      <c r="W60" s="85"/>
      <c r="X60" s="83"/>
      <c r="Y60" s="85"/>
      <c r="Z60" s="83"/>
      <c r="AA60" s="85"/>
    </row>
    <row r="61" spans="1:27" s="94" customFormat="1" hidden="1" x14ac:dyDescent="0.15">
      <c r="A61" s="86">
        <f t="shared" si="8"/>
        <v>0</v>
      </c>
      <c r="B61" s="83" t="s">
        <v>324</v>
      </c>
      <c r="C61" s="87">
        <v>180</v>
      </c>
      <c r="D61" s="84">
        <v>45987</v>
      </c>
      <c r="E61" s="88">
        <v>180</v>
      </c>
      <c r="F61" s="84">
        <v>45998</v>
      </c>
      <c r="G61" s="85"/>
      <c r="H61" s="83"/>
      <c r="I61" s="85"/>
      <c r="J61" s="83"/>
      <c r="K61" s="85"/>
      <c r="L61" s="83"/>
      <c r="M61" s="85"/>
      <c r="N61" s="83"/>
      <c r="O61" s="85"/>
      <c r="P61" s="83"/>
      <c r="Q61" s="85"/>
      <c r="R61" s="83"/>
      <c r="S61" s="85"/>
      <c r="T61" s="83"/>
      <c r="U61" s="85"/>
      <c r="V61" s="83"/>
      <c r="W61" s="85"/>
      <c r="X61" s="83"/>
      <c r="Y61" s="85"/>
      <c r="Z61" s="83"/>
      <c r="AA61" s="85"/>
    </row>
    <row r="62" spans="1:27" s="94" customFormat="1" hidden="1" x14ac:dyDescent="0.15">
      <c r="A62" s="86">
        <f t="shared" si="8"/>
        <v>0</v>
      </c>
      <c r="B62" s="83" t="s">
        <v>171</v>
      </c>
      <c r="C62" s="87">
        <v>1723</v>
      </c>
      <c r="D62" s="84">
        <v>45988</v>
      </c>
      <c r="E62" s="88">
        <v>500</v>
      </c>
      <c r="F62" s="84">
        <v>46054</v>
      </c>
      <c r="G62" s="85">
        <v>500</v>
      </c>
      <c r="H62" s="84">
        <v>46070</v>
      </c>
      <c r="I62" s="85">
        <v>570</v>
      </c>
      <c r="J62" s="83" t="s">
        <v>576</v>
      </c>
      <c r="K62" s="85">
        <v>153</v>
      </c>
      <c r="L62" s="84">
        <v>46081</v>
      </c>
      <c r="M62" s="85"/>
      <c r="N62" s="83"/>
      <c r="O62" s="85"/>
      <c r="P62" s="83"/>
      <c r="Q62" s="85"/>
      <c r="R62" s="83"/>
      <c r="S62" s="85"/>
      <c r="T62" s="83"/>
      <c r="U62" s="85"/>
      <c r="V62" s="83"/>
      <c r="W62" s="85"/>
      <c r="X62" s="83"/>
      <c r="Y62" s="85"/>
      <c r="Z62" s="83"/>
      <c r="AA62" s="85"/>
    </row>
    <row r="63" spans="1:27" hidden="1" x14ac:dyDescent="0.15">
      <c r="A63" s="86">
        <f>C63-E63-G63-I63-K63-M63-O63-Q63-S63-U63-W63</f>
        <v>0</v>
      </c>
      <c r="B63" s="165" t="s">
        <v>221</v>
      </c>
      <c r="C63" s="34">
        <v>17486</v>
      </c>
      <c r="D63" s="28">
        <v>45924</v>
      </c>
      <c r="E63" s="35">
        <v>5000</v>
      </c>
      <c r="F63" s="28">
        <v>45927</v>
      </c>
      <c r="G63" s="32">
        <v>2000</v>
      </c>
      <c r="H63" s="28">
        <v>45943</v>
      </c>
      <c r="I63" s="32">
        <v>1500</v>
      </c>
      <c r="J63" s="84">
        <v>45955</v>
      </c>
      <c r="K63" s="32">
        <v>1500</v>
      </c>
      <c r="L63" s="84">
        <v>45958</v>
      </c>
      <c r="M63" s="32">
        <v>3167</v>
      </c>
      <c r="N63" s="26" t="s">
        <v>325</v>
      </c>
      <c r="O63" s="32">
        <v>1450</v>
      </c>
      <c r="P63" s="84">
        <v>45988</v>
      </c>
      <c r="Q63" s="32">
        <v>1000</v>
      </c>
      <c r="R63" s="84">
        <v>46002</v>
      </c>
      <c r="S63" s="32">
        <v>700</v>
      </c>
      <c r="T63" s="84">
        <v>46009</v>
      </c>
      <c r="U63" s="32">
        <v>850</v>
      </c>
      <c r="V63" s="84">
        <v>46377</v>
      </c>
      <c r="W63" s="85">
        <v>319</v>
      </c>
      <c r="X63" s="84">
        <v>46032</v>
      </c>
      <c r="Y63" s="85"/>
      <c r="Z63" s="83"/>
      <c r="AA63" s="85"/>
    </row>
    <row r="64" spans="1:27" s="94" customFormat="1" hidden="1" x14ac:dyDescent="0.15">
      <c r="A64" s="86">
        <f t="shared" si="8"/>
        <v>0</v>
      </c>
      <c r="B64" s="165" t="s">
        <v>221</v>
      </c>
      <c r="C64" s="87">
        <v>3780</v>
      </c>
      <c r="D64" s="84">
        <v>45988</v>
      </c>
      <c r="E64" s="88">
        <v>181</v>
      </c>
      <c r="F64" s="84">
        <v>46032</v>
      </c>
      <c r="G64" s="85">
        <v>1000</v>
      </c>
      <c r="H64" s="84">
        <v>46061</v>
      </c>
      <c r="I64" s="85">
        <v>1000</v>
      </c>
      <c r="J64" s="84">
        <v>46072</v>
      </c>
      <c r="K64" s="85">
        <v>600</v>
      </c>
      <c r="L64" s="84">
        <v>46076</v>
      </c>
      <c r="M64" s="85">
        <v>999</v>
      </c>
      <c r="N64" s="84">
        <v>46082</v>
      </c>
      <c r="O64" s="85"/>
      <c r="P64" s="83"/>
      <c r="Q64" s="85"/>
      <c r="R64" s="83"/>
      <c r="S64" s="85"/>
      <c r="T64" s="83"/>
      <c r="U64" s="85"/>
      <c r="V64" s="83"/>
      <c r="W64" s="85"/>
      <c r="X64" s="83"/>
      <c r="Y64" s="85"/>
      <c r="Z64" s="83"/>
      <c r="AA64" s="85"/>
    </row>
    <row r="65" spans="1:27" s="94" customFormat="1" hidden="1" x14ac:dyDescent="0.15">
      <c r="A65" s="86">
        <f t="shared" si="8"/>
        <v>0</v>
      </c>
      <c r="B65" s="165" t="s">
        <v>327</v>
      </c>
      <c r="C65" s="87">
        <v>3780</v>
      </c>
      <c r="D65" s="84">
        <v>45988</v>
      </c>
      <c r="E65" s="88">
        <v>1000</v>
      </c>
      <c r="F65" s="84">
        <v>46001</v>
      </c>
      <c r="G65" s="85">
        <v>1000</v>
      </c>
      <c r="H65" s="84">
        <v>46011</v>
      </c>
      <c r="I65" s="85">
        <v>1000</v>
      </c>
      <c r="J65" s="84">
        <v>46023</v>
      </c>
      <c r="K65" s="85">
        <v>780</v>
      </c>
      <c r="L65" s="84">
        <v>46028</v>
      </c>
      <c r="M65" s="85"/>
      <c r="N65" s="83"/>
      <c r="O65" s="85"/>
      <c r="P65" s="83"/>
      <c r="Q65" s="85"/>
      <c r="R65" s="83"/>
      <c r="S65" s="85"/>
      <c r="T65" s="83"/>
      <c r="U65" s="85"/>
      <c r="V65" s="83"/>
      <c r="W65" s="85"/>
      <c r="X65" s="83"/>
      <c r="Y65" s="85"/>
      <c r="Z65" s="83"/>
      <c r="AA65" s="85"/>
    </row>
    <row r="66" spans="1:27" s="94" customFormat="1" hidden="1" x14ac:dyDescent="0.15">
      <c r="A66" s="86">
        <f t="shared" si="8"/>
        <v>0</v>
      </c>
      <c r="B66" s="83" t="s">
        <v>330</v>
      </c>
      <c r="C66" s="87">
        <v>1320</v>
      </c>
      <c r="D66" s="84">
        <v>45989</v>
      </c>
      <c r="E66" s="88">
        <v>500</v>
      </c>
      <c r="F66" s="84">
        <v>46001</v>
      </c>
      <c r="G66" s="85">
        <v>820</v>
      </c>
      <c r="H66" s="84">
        <v>46002</v>
      </c>
      <c r="I66" s="85"/>
      <c r="J66" s="83"/>
      <c r="K66" s="85"/>
      <c r="L66" s="83"/>
      <c r="M66" s="85"/>
      <c r="N66" s="83"/>
      <c r="O66" s="85"/>
      <c r="P66" s="83"/>
      <c r="Q66" s="85"/>
      <c r="R66" s="83"/>
      <c r="S66" s="85"/>
      <c r="T66" s="83"/>
      <c r="U66" s="85"/>
      <c r="V66" s="83"/>
      <c r="W66" s="85"/>
      <c r="X66" s="83"/>
      <c r="Y66" s="85"/>
      <c r="Z66" s="83"/>
      <c r="AA66" s="85"/>
    </row>
    <row r="67" spans="1:27" hidden="1" x14ac:dyDescent="0.15">
      <c r="A67" s="33">
        <f>C67-E67-G67-I67-K67-M67-O67-Q67-S67-U67</f>
        <v>0</v>
      </c>
      <c r="B67" s="164" t="s">
        <v>326</v>
      </c>
      <c r="C67" s="34">
        <v>2475</v>
      </c>
      <c r="D67" s="28">
        <v>45943</v>
      </c>
      <c r="E67" s="35">
        <v>240</v>
      </c>
      <c r="F67" s="28">
        <v>45989</v>
      </c>
      <c r="G67" s="32">
        <v>500</v>
      </c>
      <c r="H67" s="84">
        <v>46000</v>
      </c>
      <c r="I67" s="32">
        <v>500</v>
      </c>
      <c r="J67" s="84">
        <v>46007</v>
      </c>
      <c r="K67" s="32">
        <v>500</v>
      </c>
      <c r="L67" s="84">
        <v>46377</v>
      </c>
      <c r="M67" s="32">
        <v>500</v>
      </c>
      <c r="N67" s="84">
        <v>46023</v>
      </c>
      <c r="O67" s="32">
        <v>235</v>
      </c>
      <c r="P67" s="84">
        <v>46032</v>
      </c>
      <c r="Q67" s="32"/>
      <c r="R67" s="26"/>
      <c r="S67" s="32"/>
      <c r="T67" s="26"/>
      <c r="U67" s="32"/>
      <c r="V67" s="83"/>
      <c r="W67" s="85"/>
      <c r="X67" s="83"/>
      <c r="Y67" s="85"/>
      <c r="Z67" s="83"/>
      <c r="AA67" s="85"/>
    </row>
    <row r="68" spans="1:27" s="94" customFormat="1" hidden="1" x14ac:dyDescent="0.15">
      <c r="A68" s="86">
        <f t="shared" si="8"/>
        <v>0</v>
      </c>
      <c r="B68" s="164" t="s">
        <v>331</v>
      </c>
      <c r="C68" s="87">
        <v>2457</v>
      </c>
      <c r="D68" s="84">
        <v>45989</v>
      </c>
      <c r="E68" s="88">
        <v>265</v>
      </c>
      <c r="F68" s="84">
        <v>46032</v>
      </c>
      <c r="G68" s="85">
        <v>500</v>
      </c>
      <c r="H68" s="84">
        <v>46037</v>
      </c>
      <c r="I68" s="85">
        <v>500</v>
      </c>
      <c r="J68" s="84">
        <v>46049</v>
      </c>
      <c r="K68" s="85">
        <v>500</v>
      </c>
      <c r="L68" s="84">
        <v>46054</v>
      </c>
      <c r="M68" s="85">
        <v>692</v>
      </c>
      <c r="N68" s="84">
        <v>46062</v>
      </c>
      <c r="O68" s="85"/>
      <c r="P68" s="83"/>
      <c r="Q68" s="85"/>
      <c r="R68" s="83"/>
      <c r="S68" s="85"/>
      <c r="T68" s="83"/>
      <c r="U68" s="85"/>
      <c r="V68" s="83"/>
      <c r="W68" s="85"/>
      <c r="X68" s="83"/>
      <c r="Y68" s="85"/>
      <c r="Z68" s="83"/>
      <c r="AA68" s="85"/>
    </row>
    <row r="69" spans="1:27" s="94" customFormat="1" hidden="1" x14ac:dyDescent="0.15">
      <c r="A69" s="89">
        <f>SUM(A37:A68)</f>
        <v>0</v>
      </c>
      <c r="B69" s="36" t="s">
        <v>301</v>
      </c>
      <c r="C69" s="116">
        <f>SUM(C37:C68)</f>
        <v>124103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</row>
    <row r="70" spans="1:27" s="94" customFormat="1" ht="19.5" customHeight="1" x14ac:dyDescent="0.15">
      <c r="A70" s="119" t="s">
        <v>170</v>
      </c>
      <c r="B70" s="120" t="s">
        <v>343</v>
      </c>
      <c r="C70" s="119" t="s">
        <v>168</v>
      </c>
      <c r="D70" s="119" t="s">
        <v>160</v>
      </c>
      <c r="E70" s="119" t="s">
        <v>167</v>
      </c>
      <c r="F70" s="119" t="s">
        <v>160</v>
      </c>
      <c r="G70" s="119" t="s">
        <v>167</v>
      </c>
      <c r="H70" s="119" t="s">
        <v>160</v>
      </c>
      <c r="I70" s="119" t="s">
        <v>167</v>
      </c>
      <c r="J70" s="119" t="s">
        <v>160</v>
      </c>
      <c r="K70" s="119" t="s">
        <v>167</v>
      </c>
      <c r="L70" s="119" t="s">
        <v>160</v>
      </c>
      <c r="M70" s="119" t="s">
        <v>167</v>
      </c>
      <c r="N70" s="119" t="s">
        <v>160</v>
      </c>
      <c r="O70" s="119" t="s">
        <v>167</v>
      </c>
      <c r="P70" s="119" t="s">
        <v>160</v>
      </c>
      <c r="Q70" s="119" t="s">
        <v>167</v>
      </c>
      <c r="R70" s="121" t="s">
        <v>160</v>
      </c>
      <c r="S70" s="121" t="s">
        <v>167</v>
      </c>
      <c r="T70" s="121" t="s">
        <v>160</v>
      </c>
      <c r="U70" s="121" t="s">
        <v>167</v>
      </c>
      <c r="V70" s="121" t="s">
        <v>160</v>
      </c>
      <c r="W70" s="121" t="s">
        <v>167</v>
      </c>
      <c r="X70" s="121" t="s">
        <v>160</v>
      </c>
      <c r="Y70" s="121" t="s">
        <v>167</v>
      </c>
      <c r="Z70" s="121" t="s">
        <v>160</v>
      </c>
      <c r="AA70" s="121" t="s">
        <v>167</v>
      </c>
    </row>
    <row r="71" spans="1:27" s="94" customFormat="1" hidden="1" x14ac:dyDescent="0.15">
      <c r="A71" s="86">
        <f t="shared" ref="A71" si="9">C71-E71-G71-I71-K71-M71-O71-Q71-S71-U71</f>
        <v>0</v>
      </c>
      <c r="B71" s="83" t="s">
        <v>263</v>
      </c>
      <c r="C71" s="87">
        <v>2475</v>
      </c>
      <c r="D71" s="84">
        <v>45966</v>
      </c>
      <c r="E71" s="88">
        <v>225</v>
      </c>
      <c r="F71" s="84">
        <v>45981</v>
      </c>
      <c r="G71" s="85">
        <v>250</v>
      </c>
      <c r="H71" s="84">
        <v>45983</v>
      </c>
      <c r="I71" s="85">
        <v>300</v>
      </c>
      <c r="J71" s="84">
        <v>45987</v>
      </c>
      <c r="K71" s="85">
        <v>300</v>
      </c>
      <c r="L71" s="84">
        <v>45989</v>
      </c>
      <c r="M71" s="85">
        <v>400</v>
      </c>
      <c r="N71" s="84">
        <v>45990</v>
      </c>
      <c r="O71" s="85">
        <v>300</v>
      </c>
      <c r="P71" s="84">
        <v>45991</v>
      </c>
      <c r="Q71" s="85">
        <v>300</v>
      </c>
      <c r="R71" s="84">
        <v>45998</v>
      </c>
      <c r="S71" s="85">
        <v>250</v>
      </c>
      <c r="T71" s="84">
        <v>46000</v>
      </c>
      <c r="U71" s="85">
        <v>150</v>
      </c>
      <c r="V71" s="84">
        <v>46002</v>
      </c>
      <c r="W71" s="85"/>
      <c r="X71" s="83"/>
      <c r="Y71" s="85"/>
      <c r="Z71" s="83"/>
      <c r="AA71" s="85"/>
    </row>
    <row r="72" spans="1:27" s="94" customFormat="1" hidden="1" x14ac:dyDescent="0.15">
      <c r="A72" s="86">
        <f>C72-E72-G72-I72-K72-M72-O72-Q72-S72-U72</f>
        <v>0</v>
      </c>
      <c r="B72" s="165" t="s">
        <v>263</v>
      </c>
      <c r="C72" s="87">
        <v>2475</v>
      </c>
      <c r="D72" s="84">
        <v>45966</v>
      </c>
      <c r="E72" s="88">
        <v>225</v>
      </c>
      <c r="F72" s="84">
        <v>45981</v>
      </c>
      <c r="G72" s="85">
        <v>250</v>
      </c>
      <c r="H72" s="84">
        <v>45983</v>
      </c>
      <c r="I72" s="85">
        <v>300</v>
      </c>
      <c r="J72" s="84">
        <v>45987</v>
      </c>
      <c r="K72" s="85">
        <v>300</v>
      </c>
      <c r="L72" s="84">
        <v>45989</v>
      </c>
      <c r="M72" s="85">
        <v>400</v>
      </c>
      <c r="N72" s="84">
        <v>45990</v>
      </c>
      <c r="O72" s="85">
        <v>300</v>
      </c>
      <c r="P72" s="84">
        <v>45991</v>
      </c>
      <c r="Q72" s="85">
        <v>300</v>
      </c>
      <c r="R72" s="84">
        <v>45998</v>
      </c>
      <c r="S72" s="85">
        <v>250</v>
      </c>
      <c r="T72" s="84">
        <v>46000</v>
      </c>
      <c r="U72" s="88">
        <v>150</v>
      </c>
      <c r="V72" s="84">
        <v>46367</v>
      </c>
      <c r="W72" s="85"/>
      <c r="X72" s="83"/>
      <c r="Y72" s="85"/>
      <c r="Z72" s="83"/>
      <c r="AA72" s="85"/>
    </row>
    <row r="73" spans="1:27" s="94" customFormat="1" hidden="1" x14ac:dyDescent="0.15">
      <c r="A73" s="86">
        <f t="shared" ref="A73:A74" si="10">C73-E73-G73-I73-K73-M73-O73-Q73-S73-U73</f>
        <v>0</v>
      </c>
      <c r="B73" s="165" t="s">
        <v>263</v>
      </c>
      <c r="C73" s="87">
        <v>1600</v>
      </c>
      <c r="D73" s="84">
        <v>45992</v>
      </c>
      <c r="E73" s="88">
        <v>100</v>
      </c>
      <c r="F73" s="84">
        <v>46002</v>
      </c>
      <c r="G73" s="85">
        <v>250</v>
      </c>
      <c r="H73" s="84">
        <v>46004</v>
      </c>
      <c r="I73" s="85">
        <v>250</v>
      </c>
      <c r="J73" s="84">
        <v>46009</v>
      </c>
      <c r="K73" s="85">
        <v>250</v>
      </c>
      <c r="L73" s="84">
        <v>46011</v>
      </c>
      <c r="M73" s="85">
        <v>250</v>
      </c>
      <c r="N73" s="84">
        <v>46387</v>
      </c>
      <c r="O73" s="85">
        <v>250</v>
      </c>
      <c r="P73" s="84">
        <v>46023</v>
      </c>
      <c r="Q73" s="85">
        <v>250</v>
      </c>
      <c r="R73" s="84">
        <v>46029</v>
      </c>
      <c r="S73" s="85"/>
      <c r="T73" s="83"/>
      <c r="U73" s="85"/>
      <c r="V73" s="83"/>
      <c r="W73" s="85"/>
      <c r="X73" s="83"/>
      <c r="Y73" s="85"/>
      <c r="Z73" s="83"/>
      <c r="AA73" s="85"/>
    </row>
    <row r="74" spans="1:27" s="94" customFormat="1" hidden="1" x14ac:dyDescent="0.15">
      <c r="A74" s="86">
        <f t="shared" si="10"/>
        <v>0</v>
      </c>
      <c r="B74" s="83" t="s">
        <v>371</v>
      </c>
      <c r="C74" s="87">
        <v>500</v>
      </c>
      <c r="D74" s="84">
        <v>45992</v>
      </c>
      <c r="E74" s="88">
        <v>500</v>
      </c>
      <c r="F74" s="84">
        <v>46023</v>
      </c>
      <c r="G74" s="85"/>
      <c r="H74" s="83"/>
      <c r="I74" s="85"/>
      <c r="J74" s="83"/>
      <c r="K74" s="85"/>
      <c r="L74" s="83"/>
      <c r="M74" s="85"/>
      <c r="N74" s="83"/>
      <c r="O74" s="85"/>
      <c r="P74" s="83"/>
      <c r="Q74" s="85"/>
      <c r="R74" s="83"/>
      <c r="S74" s="85"/>
      <c r="T74" s="83"/>
      <c r="U74" s="85"/>
      <c r="V74" s="83"/>
      <c r="W74" s="85"/>
      <c r="X74" s="83"/>
      <c r="Y74" s="85"/>
      <c r="Z74" s="83"/>
      <c r="AA74" s="85"/>
    </row>
    <row r="75" spans="1:27" s="94" customFormat="1" hidden="1" x14ac:dyDescent="0.15">
      <c r="A75" s="86">
        <f>C75-E75-G75-I75-K75-M75-O75-Q75-S75-U75</f>
        <v>0</v>
      </c>
      <c r="B75" s="83" t="s">
        <v>372</v>
      </c>
      <c r="C75" s="87">
        <v>3173</v>
      </c>
      <c r="D75" s="84">
        <v>45993</v>
      </c>
      <c r="E75" s="88">
        <v>670</v>
      </c>
      <c r="F75" s="84">
        <v>45993</v>
      </c>
      <c r="G75" s="85">
        <v>1000</v>
      </c>
      <c r="H75" s="84">
        <v>46008</v>
      </c>
      <c r="I75" s="85">
        <v>1503</v>
      </c>
      <c r="J75" s="84">
        <v>46024</v>
      </c>
      <c r="K75" s="85"/>
      <c r="L75" s="83"/>
      <c r="M75" s="85"/>
      <c r="N75" s="83"/>
      <c r="O75" s="85"/>
      <c r="P75" s="83"/>
      <c r="Q75" s="85"/>
      <c r="R75" s="83"/>
      <c r="S75" s="85"/>
      <c r="T75" s="83"/>
      <c r="U75" s="85"/>
      <c r="V75" s="83"/>
      <c r="W75" s="85"/>
      <c r="X75" s="83"/>
      <c r="Y75" s="85"/>
      <c r="Z75" s="83"/>
      <c r="AA75" s="85"/>
    </row>
    <row r="76" spans="1:27" s="94" customFormat="1" hidden="1" x14ac:dyDescent="0.15">
      <c r="A76" s="86">
        <f t="shared" ref="A76" si="11">C76-E76-G76-I76-K76-M76-O76-Q76-S76-U76</f>
        <v>0</v>
      </c>
      <c r="B76" s="83"/>
      <c r="C76" s="87"/>
      <c r="D76" s="84"/>
      <c r="E76" s="88"/>
      <c r="F76" s="84"/>
      <c r="G76" s="85"/>
      <c r="H76" s="84"/>
      <c r="I76" s="85"/>
      <c r="J76" s="84"/>
      <c r="K76" s="85"/>
      <c r="L76" s="83"/>
      <c r="M76" s="85"/>
      <c r="N76" s="83"/>
      <c r="O76" s="85"/>
      <c r="P76" s="83"/>
      <c r="Q76" s="85"/>
      <c r="R76" s="83"/>
      <c r="S76" s="85"/>
      <c r="T76" s="83"/>
      <c r="U76" s="85"/>
      <c r="V76" s="83"/>
      <c r="W76" s="85"/>
      <c r="X76" s="83"/>
      <c r="Y76" s="85"/>
      <c r="Z76" s="83"/>
      <c r="AA76" s="85"/>
    </row>
    <row r="77" spans="1:27" s="94" customFormat="1" hidden="1" x14ac:dyDescent="0.15">
      <c r="A77" s="86">
        <f>C77-E77-G77-I77-K77-M77-O77-Q77-S77-U77</f>
        <v>0</v>
      </c>
      <c r="B77" s="83"/>
      <c r="C77" s="87"/>
      <c r="D77" s="84"/>
      <c r="E77" s="88"/>
      <c r="F77" s="84"/>
      <c r="G77" s="85"/>
      <c r="H77" s="84"/>
      <c r="I77" s="85"/>
      <c r="J77" s="84"/>
      <c r="K77" s="85"/>
      <c r="L77" s="84"/>
      <c r="M77" s="85"/>
      <c r="N77" s="84"/>
      <c r="O77" s="85"/>
      <c r="P77" s="84"/>
      <c r="Q77" s="85"/>
      <c r="R77" s="84"/>
      <c r="S77" s="85"/>
      <c r="T77" s="84"/>
      <c r="U77" s="85"/>
      <c r="V77" s="84">
        <v>45981</v>
      </c>
      <c r="W77" s="85"/>
      <c r="X77" s="83"/>
      <c r="Y77" s="85"/>
      <c r="Z77" s="83"/>
      <c r="AA77" s="85"/>
    </row>
    <row r="78" spans="1:27" s="94" customFormat="1" hidden="1" x14ac:dyDescent="0.15">
      <c r="A78" s="86">
        <f t="shared" ref="A78:A87" si="12">C78-E78-G78-I78-K78-M78-O78-Q78-S78-U78</f>
        <v>0</v>
      </c>
      <c r="B78" s="83" t="s">
        <v>373</v>
      </c>
      <c r="C78" s="87">
        <v>1940</v>
      </c>
      <c r="D78" s="84">
        <v>45994</v>
      </c>
      <c r="E78" s="88">
        <v>770</v>
      </c>
      <c r="F78" s="84" t="s">
        <v>387</v>
      </c>
      <c r="G78" s="85">
        <v>570</v>
      </c>
      <c r="H78" s="84">
        <v>46007</v>
      </c>
      <c r="I78" s="85">
        <v>600</v>
      </c>
      <c r="J78" s="84">
        <v>46009</v>
      </c>
      <c r="K78" s="85"/>
      <c r="L78" s="83"/>
      <c r="M78" s="85"/>
      <c r="N78" s="83"/>
      <c r="O78" s="85"/>
      <c r="P78" s="83"/>
      <c r="Q78" s="85"/>
      <c r="R78" s="83"/>
      <c r="S78" s="85"/>
      <c r="T78" s="83"/>
      <c r="U78" s="85"/>
      <c r="V78" s="83"/>
      <c r="W78" s="85"/>
      <c r="X78" s="83"/>
      <c r="Y78" s="85"/>
      <c r="Z78" s="83"/>
      <c r="AA78" s="85"/>
    </row>
    <row r="79" spans="1:27" s="94" customFormat="1" hidden="1" x14ac:dyDescent="0.15">
      <c r="A79" s="86">
        <f t="shared" si="12"/>
        <v>0</v>
      </c>
      <c r="B79" s="83" t="s">
        <v>374</v>
      </c>
      <c r="C79" s="87">
        <v>1983</v>
      </c>
      <c r="D79" s="84">
        <v>45995</v>
      </c>
      <c r="E79" s="88">
        <v>1983</v>
      </c>
      <c r="F79" s="84">
        <v>46006</v>
      </c>
      <c r="G79" s="85"/>
      <c r="H79" s="83"/>
      <c r="I79" s="85"/>
      <c r="J79" s="83"/>
      <c r="K79" s="85"/>
      <c r="L79" s="83"/>
      <c r="M79" s="85"/>
      <c r="N79" s="83"/>
      <c r="O79" s="85"/>
      <c r="P79" s="83"/>
      <c r="Q79" s="85"/>
      <c r="R79" s="83"/>
      <c r="S79" s="85"/>
      <c r="T79" s="83"/>
      <c r="U79" s="85"/>
      <c r="V79" s="83"/>
      <c r="W79" s="85"/>
      <c r="X79" s="83"/>
      <c r="Y79" s="85"/>
      <c r="Z79" s="83"/>
      <c r="AA79" s="85"/>
    </row>
    <row r="80" spans="1:27" s="94" customFormat="1" hidden="1" x14ac:dyDescent="0.15">
      <c r="A80" s="86">
        <f>C80-E80-G80-I80-K80-M80-O80-Q80-S80-U80</f>
        <v>0</v>
      </c>
      <c r="B80" s="184" t="s">
        <v>375</v>
      </c>
      <c r="C80" s="87">
        <v>5845</v>
      </c>
      <c r="D80" s="84">
        <v>45971</v>
      </c>
      <c r="E80" s="88">
        <v>2845</v>
      </c>
      <c r="F80" s="84">
        <v>45971</v>
      </c>
      <c r="G80" s="88">
        <v>1000</v>
      </c>
      <c r="H80" s="84">
        <v>45986</v>
      </c>
      <c r="I80" s="85">
        <v>1500</v>
      </c>
      <c r="J80" s="84">
        <v>45995</v>
      </c>
      <c r="K80" s="88">
        <v>285</v>
      </c>
      <c r="L80" s="84">
        <v>46006</v>
      </c>
      <c r="M80" s="85">
        <v>215</v>
      </c>
      <c r="N80" s="84">
        <v>46050</v>
      </c>
      <c r="O80" s="85"/>
      <c r="P80" s="83"/>
      <c r="Q80" s="85"/>
      <c r="R80" s="83"/>
      <c r="S80" s="85"/>
      <c r="T80" s="83"/>
      <c r="U80" s="85"/>
      <c r="V80" s="83"/>
      <c r="W80" s="85"/>
      <c r="X80" s="83"/>
      <c r="Y80" s="85"/>
      <c r="Z80" s="83"/>
      <c r="AA80" s="85"/>
    </row>
    <row r="81" spans="1:27" s="94" customFormat="1" hidden="1" x14ac:dyDescent="0.15">
      <c r="A81" s="86">
        <f t="shared" si="12"/>
        <v>0</v>
      </c>
      <c r="B81" s="184" t="s">
        <v>375</v>
      </c>
      <c r="C81" s="87">
        <v>785</v>
      </c>
      <c r="D81" s="84">
        <v>45995</v>
      </c>
      <c r="E81" s="88"/>
      <c r="F81" s="84"/>
      <c r="G81" s="85"/>
      <c r="H81" s="84"/>
      <c r="I81" s="85"/>
      <c r="J81" s="84"/>
      <c r="K81" s="85"/>
      <c r="L81" s="84"/>
      <c r="M81" s="85">
        <v>785</v>
      </c>
      <c r="N81" s="84">
        <v>46050</v>
      </c>
      <c r="O81" s="85"/>
      <c r="P81" s="83"/>
      <c r="Q81" s="85"/>
      <c r="R81" s="83"/>
      <c r="S81" s="85"/>
      <c r="T81" s="83"/>
      <c r="U81" s="85"/>
      <c r="V81" s="83"/>
      <c r="W81" s="85"/>
      <c r="X81" s="83"/>
      <c r="Y81" s="85"/>
      <c r="Z81" s="83"/>
      <c r="AA81" s="85"/>
    </row>
    <row r="82" spans="1:27" s="94" customFormat="1" hidden="1" x14ac:dyDescent="0.15">
      <c r="A82" s="86">
        <f t="shared" si="12"/>
        <v>0</v>
      </c>
      <c r="B82" s="83" t="s">
        <v>376</v>
      </c>
      <c r="C82" s="87">
        <v>940</v>
      </c>
      <c r="D82" s="84">
        <v>45998</v>
      </c>
      <c r="E82" s="88">
        <v>250</v>
      </c>
      <c r="F82" s="84">
        <v>45998</v>
      </c>
      <c r="G82" s="85">
        <v>200</v>
      </c>
      <c r="H82" s="84">
        <v>46005</v>
      </c>
      <c r="I82" s="85">
        <v>250</v>
      </c>
      <c r="J82" s="84">
        <v>46023</v>
      </c>
      <c r="K82" s="85">
        <v>240</v>
      </c>
      <c r="L82" s="84">
        <v>46033</v>
      </c>
      <c r="M82" s="85"/>
      <c r="N82" s="83"/>
      <c r="O82" s="85"/>
      <c r="P82" s="83"/>
      <c r="Q82" s="85"/>
      <c r="R82" s="83"/>
      <c r="S82" s="85"/>
      <c r="T82" s="83"/>
      <c r="U82" s="85"/>
      <c r="V82" s="83"/>
      <c r="W82" s="85"/>
      <c r="X82" s="83"/>
      <c r="Y82" s="85"/>
      <c r="Z82" s="83"/>
      <c r="AA82" s="85"/>
    </row>
    <row r="83" spans="1:27" s="94" customFormat="1" ht="14.25" hidden="1" customHeight="1" x14ac:dyDescent="0.15">
      <c r="A83" s="86">
        <f t="shared" si="12"/>
        <v>0</v>
      </c>
      <c r="B83" s="83" t="s">
        <v>377</v>
      </c>
      <c r="C83" s="87">
        <v>7011</v>
      </c>
      <c r="D83" s="84">
        <v>45999</v>
      </c>
      <c r="E83" s="88">
        <v>3000</v>
      </c>
      <c r="F83" s="84">
        <v>46007</v>
      </c>
      <c r="G83" s="85">
        <v>4011</v>
      </c>
      <c r="H83" s="84">
        <v>46387</v>
      </c>
      <c r="I83" s="85"/>
      <c r="J83" s="83"/>
      <c r="K83" s="85"/>
      <c r="L83" s="83"/>
      <c r="M83" s="85"/>
      <c r="N83" s="83"/>
      <c r="O83" s="85"/>
      <c r="P83" s="83"/>
      <c r="Q83" s="85"/>
      <c r="R83" s="83"/>
      <c r="S83" s="85"/>
      <c r="T83" s="83"/>
      <c r="U83" s="85"/>
      <c r="V83" s="83"/>
      <c r="W83" s="85"/>
      <c r="X83" s="83"/>
      <c r="Y83" s="85"/>
      <c r="Z83" s="83"/>
      <c r="AA83" s="85"/>
    </row>
    <row r="84" spans="1:27" s="94" customFormat="1" hidden="1" x14ac:dyDescent="0.15">
      <c r="A84" s="86">
        <f t="shared" si="12"/>
        <v>0</v>
      </c>
      <c r="B84" s="83" t="s">
        <v>259</v>
      </c>
      <c r="C84" s="87">
        <v>595</v>
      </c>
      <c r="D84" s="84">
        <v>46000</v>
      </c>
      <c r="E84" s="88">
        <v>300</v>
      </c>
      <c r="F84" s="84">
        <v>46000</v>
      </c>
      <c r="G84" s="85">
        <v>295</v>
      </c>
      <c r="H84" s="84">
        <v>46007</v>
      </c>
      <c r="I84" s="85"/>
      <c r="J84" s="83"/>
      <c r="K84" s="85"/>
      <c r="L84" s="83"/>
      <c r="M84" s="85"/>
      <c r="N84" s="83"/>
      <c r="O84" s="85"/>
      <c r="P84" s="83"/>
      <c r="Q84" s="85"/>
      <c r="R84" s="83"/>
      <c r="S84" s="85"/>
      <c r="T84" s="83"/>
      <c r="U84" s="85"/>
      <c r="V84" s="83"/>
      <c r="W84" s="85"/>
      <c r="X84" s="83"/>
      <c r="Y84" s="85"/>
      <c r="Z84" s="83"/>
      <c r="AA84" s="85"/>
    </row>
    <row r="85" spans="1:27" s="94" customFormat="1" hidden="1" x14ac:dyDescent="0.15">
      <c r="A85" s="86">
        <f t="shared" si="12"/>
        <v>0</v>
      </c>
      <c r="B85" s="83" t="s">
        <v>384</v>
      </c>
      <c r="C85" s="87">
        <v>750</v>
      </c>
      <c r="D85" s="84">
        <v>46005</v>
      </c>
      <c r="E85" s="88">
        <v>750</v>
      </c>
      <c r="F85" s="84">
        <v>46023</v>
      </c>
      <c r="G85" s="85"/>
      <c r="H85" s="83"/>
      <c r="I85" s="85"/>
      <c r="J85" s="83"/>
      <c r="K85" s="85"/>
      <c r="L85" s="83"/>
      <c r="M85" s="85"/>
      <c r="N85" s="83"/>
      <c r="O85" s="85"/>
      <c r="P85" s="83"/>
      <c r="Q85" s="85"/>
      <c r="R85" s="83"/>
      <c r="S85" s="85"/>
      <c r="T85" s="83"/>
      <c r="U85" s="85"/>
      <c r="V85" s="83"/>
      <c r="W85" s="85"/>
      <c r="X85" s="83"/>
      <c r="Y85" s="85"/>
      <c r="Z85" s="83"/>
      <c r="AA85" s="85"/>
    </row>
    <row r="86" spans="1:27" s="94" customFormat="1" hidden="1" x14ac:dyDescent="0.15">
      <c r="A86" s="86">
        <f t="shared" si="12"/>
        <v>0</v>
      </c>
      <c r="B86" s="83" t="s">
        <v>385</v>
      </c>
      <c r="C86" s="87">
        <v>2680</v>
      </c>
      <c r="D86" s="84">
        <v>46005</v>
      </c>
      <c r="E86" s="88">
        <v>2680</v>
      </c>
      <c r="F86" s="84">
        <v>46006</v>
      </c>
      <c r="G86" s="85"/>
      <c r="H86" s="83"/>
      <c r="I86" s="85"/>
      <c r="J86" s="83"/>
      <c r="K86" s="85"/>
      <c r="L86" s="83"/>
      <c r="M86" s="85"/>
      <c r="N86" s="83"/>
      <c r="O86" s="85"/>
      <c r="P86" s="83"/>
      <c r="Q86" s="85"/>
      <c r="R86" s="83"/>
      <c r="S86" s="85"/>
      <c r="T86" s="83"/>
      <c r="U86" s="85"/>
      <c r="V86" s="83"/>
      <c r="W86" s="85"/>
      <c r="X86" s="83"/>
      <c r="Y86" s="85"/>
      <c r="Z86" s="83"/>
      <c r="AA86" s="85"/>
    </row>
    <row r="87" spans="1:27" s="94" customFormat="1" hidden="1" x14ac:dyDescent="0.15">
      <c r="A87" s="86">
        <f t="shared" si="12"/>
        <v>0</v>
      </c>
      <c r="B87" s="83" t="s">
        <v>391</v>
      </c>
      <c r="C87" s="87">
        <v>1790</v>
      </c>
      <c r="D87" s="84">
        <v>46377</v>
      </c>
      <c r="E87" s="88">
        <v>790</v>
      </c>
      <c r="F87" s="84">
        <v>46377</v>
      </c>
      <c r="G87" s="85">
        <v>500</v>
      </c>
      <c r="H87" s="84">
        <v>46023</v>
      </c>
      <c r="I87" s="85">
        <v>500</v>
      </c>
      <c r="J87" s="84">
        <v>46035</v>
      </c>
      <c r="K87" s="85"/>
      <c r="L87" s="83"/>
      <c r="M87" s="85"/>
      <c r="N87" s="83"/>
      <c r="O87" s="85"/>
      <c r="P87" s="83"/>
      <c r="Q87" s="85"/>
      <c r="R87" s="83"/>
      <c r="S87" s="85"/>
      <c r="T87" s="83"/>
      <c r="U87" s="85"/>
      <c r="V87" s="83"/>
      <c r="W87" s="85"/>
      <c r="X87" s="83"/>
      <c r="Y87" s="85"/>
      <c r="Z87" s="83"/>
      <c r="AA87" s="85"/>
    </row>
    <row r="88" spans="1:27" s="94" customFormat="1" hidden="1" x14ac:dyDescent="0.15">
      <c r="A88" s="86">
        <f>C88-E88-G88-I88-K88-M88-O88-Q88-S88-U88</f>
        <v>0</v>
      </c>
      <c r="B88" s="165" t="s">
        <v>295</v>
      </c>
      <c r="C88" s="87">
        <v>2375</v>
      </c>
      <c r="D88" s="84">
        <v>45962</v>
      </c>
      <c r="E88" s="88">
        <v>500</v>
      </c>
      <c r="F88" s="84">
        <v>45962</v>
      </c>
      <c r="G88" s="85">
        <v>875</v>
      </c>
      <c r="H88" s="84">
        <v>45977</v>
      </c>
      <c r="I88" s="85">
        <v>1000</v>
      </c>
      <c r="J88" s="84">
        <v>45989</v>
      </c>
      <c r="K88" s="85"/>
      <c r="L88" s="83"/>
      <c r="M88" s="85"/>
      <c r="N88" s="83"/>
      <c r="O88" s="85"/>
      <c r="P88" s="83"/>
      <c r="Q88" s="85"/>
      <c r="R88" s="83"/>
      <c r="S88" s="85"/>
      <c r="T88" s="83"/>
      <c r="U88" s="85"/>
      <c r="V88" s="83"/>
      <c r="W88" s="85"/>
      <c r="X88" s="83"/>
      <c r="Y88" s="85"/>
      <c r="Z88" s="83"/>
      <c r="AA88" s="85"/>
    </row>
    <row r="89" spans="1:27" s="82" customFormat="1" hidden="1" x14ac:dyDescent="0.15">
      <c r="A89" s="86">
        <f>C89-E89-G89-I89-K89-M89-O89-Q89-S89-U89</f>
        <v>0</v>
      </c>
      <c r="B89" s="165" t="s">
        <v>263</v>
      </c>
      <c r="C89" s="87">
        <v>2020</v>
      </c>
      <c r="D89" s="84">
        <v>45949</v>
      </c>
      <c r="E89" s="88">
        <v>220</v>
      </c>
      <c r="F89" s="84">
        <v>45949</v>
      </c>
      <c r="G89" s="85">
        <v>300</v>
      </c>
      <c r="H89" s="84">
        <v>45953</v>
      </c>
      <c r="I89" s="85">
        <v>250</v>
      </c>
      <c r="J89" s="84">
        <v>45956</v>
      </c>
      <c r="K89" s="85">
        <v>200</v>
      </c>
      <c r="L89" s="84">
        <v>45959</v>
      </c>
      <c r="M89" s="85">
        <v>250</v>
      </c>
      <c r="N89" s="84">
        <v>45966</v>
      </c>
      <c r="O89" s="85">
        <v>275</v>
      </c>
      <c r="P89" s="84">
        <v>45970</v>
      </c>
      <c r="Q89" s="85">
        <v>250</v>
      </c>
      <c r="R89" s="84">
        <v>45972</v>
      </c>
      <c r="S89" s="85">
        <v>250</v>
      </c>
      <c r="T89" s="84">
        <v>45978</v>
      </c>
      <c r="U89" s="85">
        <v>25</v>
      </c>
      <c r="V89" s="84">
        <v>45981</v>
      </c>
      <c r="W89" s="85"/>
      <c r="X89" s="83"/>
      <c r="Y89" s="85"/>
      <c r="Z89" s="83"/>
      <c r="AA89" s="85"/>
    </row>
    <row r="90" spans="1:27" s="94" customFormat="1" x14ac:dyDescent="0.15">
      <c r="A90" s="86">
        <f>C90-E90-G90-I90-K90-M90-O90-Q90-S90-U90</f>
        <v>2195</v>
      </c>
      <c r="B90" s="164" t="s">
        <v>394</v>
      </c>
      <c r="C90" s="87">
        <v>17500</v>
      </c>
      <c r="D90" s="84">
        <v>46383</v>
      </c>
      <c r="E90" s="88">
        <v>6305</v>
      </c>
      <c r="F90" s="84">
        <v>46383</v>
      </c>
      <c r="G90" s="85">
        <v>5000</v>
      </c>
      <c r="H90" s="84">
        <v>46048</v>
      </c>
      <c r="I90" s="85">
        <v>4000</v>
      </c>
      <c r="J90" s="84">
        <v>46059</v>
      </c>
      <c r="K90" s="85"/>
      <c r="L90" s="83"/>
      <c r="M90" s="85"/>
      <c r="N90" s="83"/>
      <c r="O90" s="85"/>
      <c r="P90" s="83"/>
      <c r="Q90" s="85"/>
      <c r="R90" s="83"/>
      <c r="S90" s="85"/>
      <c r="T90" s="83"/>
      <c r="U90" s="85"/>
      <c r="V90" s="83"/>
      <c r="W90" s="85"/>
      <c r="X90" s="83"/>
      <c r="Y90" s="85"/>
      <c r="Z90" s="83"/>
      <c r="AA90" s="85"/>
    </row>
    <row r="91" spans="1:27" s="94" customFormat="1" x14ac:dyDescent="0.15">
      <c r="A91" s="86">
        <f t="shared" ref="A91:A94" si="13">C91-E91-G91-I91-K91-M91-O91-Q91-S91-U91</f>
        <v>3805</v>
      </c>
      <c r="B91" s="164" t="s">
        <v>395</v>
      </c>
      <c r="C91" s="87">
        <v>3805</v>
      </c>
      <c r="D91" s="84">
        <v>46383</v>
      </c>
      <c r="E91" s="88">
        <v>0</v>
      </c>
      <c r="F91" s="84">
        <v>46383</v>
      </c>
      <c r="G91" s="85"/>
      <c r="H91" s="83"/>
      <c r="I91" s="85"/>
      <c r="J91" s="83"/>
      <c r="K91" s="85"/>
      <c r="L91" s="83"/>
      <c r="M91" s="85"/>
      <c r="N91" s="83"/>
      <c r="O91" s="85"/>
      <c r="P91" s="83"/>
      <c r="Q91" s="85"/>
      <c r="R91" s="83"/>
      <c r="S91" s="85"/>
      <c r="T91" s="83"/>
      <c r="U91" s="85"/>
      <c r="V91" s="83"/>
      <c r="W91" s="85"/>
      <c r="X91" s="83"/>
      <c r="Y91" s="85"/>
      <c r="Z91" s="83"/>
      <c r="AA91" s="85"/>
    </row>
    <row r="92" spans="1:27" s="94" customFormat="1" hidden="1" x14ac:dyDescent="0.15">
      <c r="A92" s="86">
        <f t="shared" si="13"/>
        <v>0</v>
      </c>
      <c r="B92" s="184" t="s">
        <v>396</v>
      </c>
      <c r="C92" s="87">
        <v>1700</v>
      </c>
      <c r="D92" s="84">
        <v>46383</v>
      </c>
      <c r="E92" s="88">
        <v>0</v>
      </c>
      <c r="F92" s="84">
        <v>46383</v>
      </c>
      <c r="G92" s="85">
        <v>1700</v>
      </c>
      <c r="H92" s="84">
        <v>46066</v>
      </c>
      <c r="I92" s="85"/>
      <c r="J92" s="83"/>
      <c r="K92" s="85"/>
      <c r="L92" s="83"/>
      <c r="M92" s="85"/>
      <c r="N92" s="83"/>
      <c r="O92" s="85"/>
      <c r="P92" s="83"/>
      <c r="Q92" s="85"/>
      <c r="R92" s="83"/>
      <c r="S92" s="85"/>
      <c r="T92" s="83"/>
      <c r="U92" s="85"/>
      <c r="V92" s="83"/>
      <c r="W92" s="85"/>
      <c r="X92" s="83"/>
      <c r="Y92" s="85"/>
      <c r="Z92" s="83"/>
      <c r="AA92" s="85"/>
    </row>
    <row r="93" spans="1:27" s="94" customFormat="1" hidden="1" x14ac:dyDescent="0.15">
      <c r="A93" s="86">
        <f t="shared" si="13"/>
        <v>0</v>
      </c>
      <c r="B93" s="184" t="s">
        <v>397</v>
      </c>
      <c r="C93" s="87">
        <v>2655</v>
      </c>
      <c r="D93" s="84">
        <v>46383</v>
      </c>
      <c r="E93" s="88">
        <v>2000</v>
      </c>
      <c r="F93" s="84">
        <v>46383</v>
      </c>
      <c r="G93" s="85">
        <v>655</v>
      </c>
      <c r="H93" s="84">
        <v>46066</v>
      </c>
      <c r="I93" s="85"/>
      <c r="J93" s="83"/>
      <c r="K93" s="85"/>
      <c r="L93" s="83"/>
      <c r="M93" s="85"/>
      <c r="N93" s="83"/>
      <c r="O93" s="85"/>
      <c r="P93" s="83"/>
      <c r="Q93" s="85"/>
      <c r="R93" s="83"/>
      <c r="S93" s="85"/>
      <c r="T93" s="83"/>
      <c r="U93" s="85"/>
      <c r="V93" s="83"/>
      <c r="W93" s="85"/>
      <c r="X93" s="83"/>
      <c r="Y93" s="85"/>
      <c r="Z93" s="83"/>
      <c r="AA93" s="85"/>
    </row>
    <row r="94" spans="1:27" s="94" customFormat="1" hidden="1" x14ac:dyDescent="0.15">
      <c r="A94" s="86">
        <f t="shared" si="13"/>
        <v>0</v>
      </c>
      <c r="B94" s="83" t="s">
        <v>400</v>
      </c>
      <c r="C94" s="87">
        <v>24750</v>
      </c>
      <c r="D94" s="84">
        <v>46386</v>
      </c>
      <c r="E94" s="88">
        <v>3000</v>
      </c>
      <c r="F94" s="84">
        <v>46046</v>
      </c>
      <c r="G94" s="85">
        <v>8800</v>
      </c>
      <c r="H94" s="84">
        <v>46047</v>
      </c>
      <c r="I94" s="85">
        <v>12950</v>
      </c>
      <c r="J94" s="84">
        <v>46048</v>
      </c>
      <c r="K94" s="85"/>
      <c r="L94" s="83"/>
      <c r="M94" s="85"/>
      <c r="N94" s="83"/>
      <c r="O94" s="85"/>
      <c r="P94" s="83"/>
      <c r="Q94" s="85"/>
      <c r="R94" s="83"/>
      <c r="S94" s="85"/>
      <c r="T94" s="83"/>
      <c r="U94" s="85"/>
      <c r="V94" s="83"/>
      <c r="W94" s="85"/>
      <c r="X94" s="83"/>
      <c r="Y94" s="85"/>
      <c r="Z94" s="83"/>
      <c r="AA94" s="85"/>
    </row>
    <row r="95" spans="1:27" s="94" customFormat="1" x14ac:dyDescent="0.15">
      <c r="A95" s="89">
        <f>SUM(A71:A94)</f>
        <v>6000</v>
      </c>
      <c r="B95" s="36" t="s">
        <v>301</v>
      </c>
      <c r="C95" s="116">
        <f>SUM(C73:C94)</f>
        <v>84397</v>
      </c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</row>
    <row r="96" spans="1:27" s="94" customFormat="1" ht="19.5" customHeight="1" x14ac:dyDescent="0.15">
      <c r="A96" s="119" t="s">
        <v>170</v>
      </c>
      <c r="B96" s="120" t="s">
        <v>409</v>
      </c>
      <c r="C96" s="119" t="s">
        <v>168</v>
      </c>
      <c r="D96" s="119" t="s">
        <v>160</v>
      </c>
      <c r="E96" s="119" t="s">
        <v>167</v>
      </c>
      <c r="F96" s="119" t="s">
        <v>160</v>
      </c>
      <c r="G96" s="119" t="s">
        <v>167</v>
      </c>
      <c r="H96" s="119" t="s">
        <v>160</v>
      </c>
      <c r="I96" s="119" t="s">
        <v>167</v>
      </c>
      <c r="J96" s="119" t="s">
        <v>160</v>
      </c>
      <c r="K96" s="119" t="s">
        <v>167</v>
      </c>
      <c r="L96" s="119" t="s">
        <v>160</v>
      </c>
      <c r="M96" s="119" t="s">
        <v>167</v>
      </c>
      <c r="N96" s="119" t="s">
        <v>160</v>
      </c>
      <c r="O96" s="119" t="s">
        <v>167</v>
      </c>
      <c r="P96" s="119" t="s">
        <v>160</v>
      </c>
      <c r="Q96" s="119" t="s">
        <v>167</v>
      </c>
      <c r="R96" s="121" t="s">
        <v>160</v>
      </c>
      <c r="S96" s="121" t="s">
        <v>167</v>
      </c>
      <c r="T96" s="121" t="s">
        <v>160</v>
      </c>
      <c r="U96" s="121" t="s">
        <v>167</v>
      </c>
      <c r="V96" s="121" t="s">
        <v>160</v>
      </c>
      <c r="W96" s="121" t="s">
        <v>167</v>
      </c>
      <c r="X96" s="121" t="s">
        <v>160</v>
      </c>
      <c r="Y96" s="121" t="s">
        <v>167</v>
      </c>
      <c r="Z96" s="121" t="s">
        <v>160</v>
      </c>
      <c r="AA96" s="121" t="s">
        <v>167</v>
      </c>
    </row>
    <row r="97" spans="1:27" s="94" customFormat="1" hidden="1" x14ac:dyDescent="0.15">
      <c r="A97" s="86">
        <f t="shared" ref="A97" si="14">C97-E97-G97-I97-K97-M97-O97-Q97-S97-U97</f>
        <v>0</v>
      </c>
      <c r="B97" s="83" t="s">
        <v>263</v>
      </c>
      <c r="C97" s="87">
        <v>2475</v>
      </c>
      <c r="D97" s="84">
        <v>45966</v>
      </c>
      <c r="E97" s="88">
        <v>225</v>
      </c>
      <c r="F97" s="84">
        <v>45981</v>
      </c>
      <c r="G97" s="85">
        <v>250</v>
      </c>
      <c r="H97" s="84">
        <v>45983</v>
      </c>
      <c r="I97" s="85">
        <v>300</v>
      </c>
      <c r="J97" s="84">
        <v>45987</v>
      </c>
      <c r="K97" s="85">
        <v>300</v>
      </c>
      <c r="L97" s="84">
        <v>45989</v>
      </c>
      <c r="M97" s="85">
        <v>400</v>
      </c>
      <c r="N97" s="84">
        <v>45990</v>
      </c>
      <c r="O97" s="85">
        <v>300</v>
      </c>
      <c r="P97" s="84">
        <v>45991</v>
      </c>
      <c r="Q97" s="85">
        <v>300</v>
      </c>
      <c r="R97" s="84">
        <v>45998</v>
      </c>
      <c r="S97" s="85">
        <v>250</v>
      </c>
      <c r="T97" s="84">
        <v>46000</v>
      </c>
      <c r="U97" s="85">
        <v>150</v>
      </c>
      <c r="V97" s="84">
        <v>46002</v>
      </c>
      <c r="W97" s="85"/>
      <c r="X97" s="83"/>
      <c r="Y97" s="85"/>
      <c r="Z97" s="83"/>
      <c r="AA97" s="85"/>
    </row>
    <row r="98" spans="1:27" s="94" customFormat="1" hidden="1" x14ac:dyDescent="0.15">
      <c r="A98" s="86">
        <f>C98-E98-G98-I98-K98-M98-O98-Q98-S98-U98</f>
        <v>0</v>
      </c>
      <c r="B98" s="165" t="s">
        <v>263</v>
      </c>
      <c r="C98" s="87">
        <v>2475</v>
      </c>
      <c r="D98" s="84">
        <v>45966</v>
      </c>
      <c r="E98" s="88">
        <v>225</v>
      </c>
      <c r="F98" s="84">
        <v>45981</v>
      </c>
      <c r="G98" s="85">
        <v>250</v>
      </c>
      <c r="H98" s="84">
        <v>45983</v>
      </c>
      <c r="I98" s="85">
        <v>300</v>
      </c>
      <c r="J98" s="84">
        <v>45987</v>
      </c>
      <c r="K98" s="85">
        <v>300</v>
      </c>
      <c r="L98" s="84">
        <v>45989</v>
      </c>
      <c r="M98" s="85">
        <v>400</v>
      </c>
      <c r="N98" s="84">
        <v>45990</v>
      </c>
      <c r="O98" s="85">
        <v>300</v>
      </c>
      <c r="P98" s="84">
        <v>45991</v>
      </c>
      <c r="Q98" s="85">
        <v>300</v>
      </c>
      <c r="R98" s="84">
        <v>45998</v>
      </c>
      <c r="S98" s="85">
        <v>250</v>
      </c>
      <c r="T98" s="84">
        <v>46000</v>
      </c>
      <c r="U98" s="88">
        <v>150</v>
      </c>
      <c r="V98" s="84">
        <v>46367</v>
      </c>
      <c r="W98" s="85"/>
      <c r="X98" s="83"/>
      <c r="Y98" s="85"/>
      <c r="Z98" s="83"/>
      <c r="AA98" s="85"/>
    </row>
    <row r="99" spans="1:27" s="94" customFormat="1" hidden="1" x14ac:dyDescent="0.15">
      <c r="A99" s="86">
        <f>C99-E99-G99-I99-K99-M99-O99-Q99-S99-U99</f>
        <v>0</v>
      </c>
      <c r="B99" s="83" t="s">
        <v>324</v>
      </c>
      <c r="C99" s="87">
        <v>1025</v>
      </c>
      <c r="D99" s="84">
        <v>46023</v>
      </c>
      <c r="E99" s="88">
        <v>500</v>
      </c>
      <c r="F99" s="84">
        <v>46023</v>
      </c>
      <c r="G99" s="85">
        <v>525</v>
      </c>
      <c r="H99" s="84">
        <v>46034</v>
      </c>
      <c r="I99" s="85"/>
      <c r="J99" s="83"/>
      <c r="K99" s="85"/>
      <c r="L99" s="83"/>
      <c r="M99" s="85"/>
      <c r="N99" s="83"/>
      <c r="O99" s="85"/>
      <c r="P99" s="83"/>
      <c r="Q99" s="85"/>
      <c r="R99" s="83"/>
      <c r="S99" s="85"/>
      <c r="T99" s="83"/>
      <c r="U99" s="85"/>
      <c r="V99" s="83"/>
      <c r="W99" s="85"/>
      <c r="X99" s="83"/>
      <c r="Y99" s="85"/>
      <c r="Z99" s="83"/>
      <c r="AA99" s="85"/>
    </row>
    <row r="100" spans="1:27" s="94" customFormat="1" x14ac:dyDescent="0.15">
      <c r="A100" s="86">
        <f t="shared" ref="A100:A110" si="15">C100-E100-G100-I100-K100-M100-O100-Q100-S100-U100</f>
        <v>3372</v>
      </c>
      <c r="B100" s="83" t="s">
        <v>410</v>
      </c>
      <c r="C100" s="87">
        <v>3372</v>
      </c>
      <c r="D100" s="84">
        <v>46024</v>
      </c>
      <c r="E100" s="88"/>
      <c r="F100" s="84"/>
      <c r="G100" s="85"/>
      <c r="H100" s="84"/>
      <c r="I100" s="85"/>
      <c r="J100" s="83"/>
      <c r="K100" s="85"/>
      <c r="L100" s="83"/>
      <c r="M100" s="85"/>
      <c r="N100" s="83"/>
      <c r="O100" s="85"/>
      <c r="P100" s="83"/>
      <c r="Q100" s="85"/>
      <c r="R100" s="83"/>
      <c r="S100" s="85"/>
      <c r="T100" s="83"/>
      <c r="U100" s="85"/>
      <c r="V100" s="83"/>
      <c r="W100" s="85"/>
      <c r="X100" s="83"/>
      <c r="Y100" s="85"/>
      <c r="Z100" s="83"/>
      <c r="AA100" s="85"/>
    </row>
    <row r="101" spans="1:27" s="94" customFormat="1" x14ac:dyDescent="0.15">
      <c r="A101" s="86">
        <f t="shared" si="15"/>
        <v>3435</v>
      </c>
      <c r="B101" s="83" t="s">
        <v>412</v>
      </c>
      <c r="C101" s="87">
        <v>3435</v>
      </c>
      <c r="D101" s="84">
        <v>46027</v>
      </c>
      <c r="E101" s="88"/>
      <c r="F101" s="84"/>
      <c r="G101" s="85"/>
      <c r="H101" s="83"/>
      <c r="I101" s="85"/>
      <c r="J101" s="83"/>
      <c r="K101" s="85"/>
      <c r="L101" s="83"/>
      <c r="M101" s="85"/>
      <c r="N101" s="83"/>
      <c r="O101" s="85"/>
      <c r="P101" s="83"/>
      <c r="Q101" s="85"/>
      <c r="R101" s="83"/>
      <c r="S101" s="85"/>
      <c r="T101" s="83"/>
      <c r="U101" s="85"/>
      <c r="V101" s="83"/>
      <c r="W101" s="85"/>
      <c r="X101" s="83"/>
      <c r="Y101" s="85"/>
      <c r="Z101" s="83"/>
      <c r="AA101" s="85"/>
    </row>
    <row r="102" spans="1:27" s="94" customFormat="1" hidden="1" x14ac:dyDescent="0.15">
      <c r="A102" s="86">
        <f t="shared" si="15"/>
        <v>0</v>
      </c>
      <c r="B102" s="83" t="s">
        <v>413</v>
      </c>
      <c r="C102" s="87">
        <v>1665</v>
      </c>
      <c r="D102" s="84">
        <v>46027</v>
      </c>
      <c r="E102" s="88">
        <v>200</v>
      </c>
      <c r="F102" s="84">
        <v>46028</v>
      </c>
      <c r="G102" s="85">
        <v>200</v>
      </c>
      <c r="H102" s="84">
        <v>46033</v>
      </c>
      <c r="I102" s="85">
        <v>200</v>
      </c>
      <c r="J102" s="84">
        <v>46034</v>
      </c>
      <c r="K102" s="85">
        <v>200</v>
      </c>
      <c r="L102" s="84">
        <v>46036</v>
      </c>
      <c r="M102" s="85">
        <v>265</v>
      </c>
      <c r="N102" s="84">
        <v>46046</v>
      </c>
      <c r="O102" s="85">
        <v>600</v>
      </c>
      <c r="P102" s="84">
        <v>46049</v>
      </c>
      <c r="Q102" s="85"/>
      <c r="R102" s="83"/>
      <c r="S102" s="85"/>
      <c r="T102" s="83"/>
      <c r="U102" s="85"/>
      <c r="V102" s="83"/>
      <c r="W102" s="85"/>
      <c r="X102" s="83"/>
      <c r="Y102" s="85"/>
      <c r="Z102" s="83"/>
      <c r="AA102" s="85"/>
    </row>
    <row r="103" spans="1:27" s="94" customFormat="1" hidden="1" x14ac:dyDescent="0.15">
      <c r="A103" s="86">
        <f t="shared" si="15"/>
        <v>0</v>
      </c>
      <c r="B103" s="83" t="s">
        <v>414</v>
      </c>
      <c r="C103" s="87">
        <v>3208</v>
      </c>
      <c r="D103" s="84">
        <v>46029</v>
      </c>
      <c r="E103" s="88">
        <v>1205</v>
      </c>
      <c r="F103" s="84">
        <v>46029</v>
      </c>
      <c r="G103" s="85">
        <v>1000</v>
      </c>
      <c r="H103" s="84">
        <v>46037</v>
      </c>
      <c r="I103" s="85">
        <v>500</v>
      </c>
      <c r="J103" s="84">
        <v>46046</v>
      </c>
      <c r="K103" s="85">
        <v>503</v>
      </c>
      <c r="L103" s="84" t="s">
        <v>460</v>
      </c>
      <c r="M103" s="85"/>
      <c r="N103" s="83"/>
      <c r="O103" s="85"/>
      <c r="P103" s="83"/>
      <c r="Q103" s="85"/>
      <c r="R103" s="83"/>
      <c r="S103" s="85"/>
      <c r="T103" s="83"/>
      <c r="U103" s="85"/>
      <c r="V103" s="83"/>
      <c r="W103" s="85"/>
      <c r="X103" s="83"/>
      <c r="Y103" s="85"/>
      <c r="Z103" s="83"/>
      <c r="AA103" s="85"/>
    </row>
    <row r="104" spans="1:27" s="82" customFormat="1" hidden="1" x14ac:dyDescent="0.15">
      <c r="A104" s="86">
        <f>C104-E104-G104-I104-K104-M104-O104-Q104-S104-U104</f>
        <v>0</v>
      </c>
      <c r="B104" s="165" t="s">
        <v>261</v>
      </c>
      <c r="C104" s="87">
        <v>1268</v>
      </c>
      <c r="D104" s="84">
        <v>45948</v>
      </c>
      <c r="E104" s="88">
        <v>113</v>
      </c>
      <c r="F104" s="84">
        <v>45967</v>
      </c>
      <c r="G104" s="85">
        <v>165</v>
      </c>
      <c r="H104" s="84">
        <v>45980</v>
      </c>
      <c r="I104" s="85">
        <v>818</v>
      </c>
      <c r="J104" s="83" t="s">
        <v>325</v>
      </c>
      <c r="K104" s="88">
        <v>172</v>
      </c>
      <c r="L104" s="84">
        <v>46379</v>
      </c>
      <c r="M104" s="85"/>
      <c r="N104" s="83"/>
      <c r="O104" s="85"/>
      <c r="P104" s="83"/>
      <c r="Q104" s="85"/>
      <c r="R104" s="83"/>
      <c r="S104" s="85"/>
      <c r="T104" s="83"/>
      <c r="U104" s="85"/>
      <c r="V104" s="83"/>
      <c r="W104" s="85"/>
      <c r="X104" s="83"/>
      <c r="Y104" s="85"/>
      <c r="Z104" s="83"/>
      <c r="AA104" s="85"/>
    </row>
    <row r="105" spans="1:27" s="94" customFormat="1" hidden="1" x14ac:dyDescent="0.15">
      <c r="A105" s="86">
        <f>C105-E105-G105-I105-K105-M105-O105-Q105-S105-U105</f>
        <v>0</v>
      </c>
      <c r="B105" s="165" t="s">
        <v>261</v>
      </c>
      <c r="C105" s="87">
        <v>300</v>
      </c>
      <c r="D105" s="84">
        <v>45967</v>
      </c>
      <c r="E105" s="88">
        <v>28</v>
      </c>
      <c r="F105" s="84">
        <v>46379</v>
      </c>
      <c r="G105" s="85">
        <v>200</v>
      </c>
      <c r="H105" s="84">
        <v>46030</v>
      </c>
      <c r="I105" s="85">
        <v>72</v>
      </c>
      <c r="J105" s="84">
        <v>46034</v>
      </c>
      <c r="K105" s="85"/>
      <c r="L105" s="83"/>
      <c r="M105" s="85"/>
      <c r="N105" s="83"/>
      <c r="O105" s="85"/>
      <c r="P105" s="83"/>
      <c r="Q105" s="85"/>
      <c r="R105" s="83"/>
      <c r="S105" s="85"/>
      <c r="T105" s="83"/>
      <c r="U105" s="85"/>
      <c r="V105" s="83"/>
      <c r="W105" s="85"/>
      <c r="X105" s="83"/>
      <c r="Y105" s="85"/>
      <c r="Z105" s="83"/>
      <c r="AA105" s="85"/>
    </row>
    <row r="106" spans="1:27" s="94" customFormat="1" hidden="1" x14ac:dyDescent="0.15">
      <c r="A106" s="86">
        <f t="shared" si="15"/>
        <v>0</v>
      </c>
      <c r="B106" s="83" t="s">
        <v>417</v>
      </c>
      <c r="C106" s="87">
        <v>1470</v>
      </c>
      <c r="D106" s="84">
        <v>46034</v>
      </c>
      <c r="E106" s="88">
        <v>1000</v>
      </c>
      <c r="F106" s="84">
        <v>46078</v>
      </c>
      <c r="G106" s="85">
        <v>470</v>
      </c>
      <c r="H106" s="84">
        <v>46082</v>
      </c>
      <c r="I106" s="85"/>
      <c r="J106" s="83"/>
      <c r="K106" s="85"/>
      <c r="L106" s="83"/>
      <c r="M106" s="85"/>
      <c r="N106" s="83"/>
      <c r="O106" s="85"/>
      <c r="P106" s="83"/>
      <c r="Q106" s="85"/>
      <c r="R106" s="83"/>
      <c r="S106" s="85"/>
      <c r="T106" s="83"/>
      <c r="U106" s="85"/>
      <c r="V106" s="83"/>
      <c r="W106" s="85"/>
      <c r="X106" s="83"/>
      <c r="Y106" s="85"/>
      <c r="Z106" s="83"/>
      <c r="AA106" s="85"/>
    </row>
    <row r="107" spans="1:27" s="94" customFormat="1" hidden="1" x14ac:dyDescent="0.15">
      <c r="A107" s="86">
        <f t="shared" si="15"/>
        <v>0</v>
      </c>
      <c r="B107" s="83" t="s">
        <v>418</v>
      </c>
      <c r="C107" s="87">
        <v>2282</v>
      </c>
      <c r="D107" s="84">
        <v>46034</v>
      </c>
      <c r="E107" s="88">
        <v>2282</v>
      </c>
      <c r="F107" s="84">
        <v>46055</v>
      </c>
      <c r="G107" s="85"/>
      <c r="H107" s="83"/>
      <c r="I107" s="85"/>
      <c r="J107" s="83"/>
      <c r="K107" s="85"/>
      <c r="L107" s="83"/>
      <c r="M107" s="85"/>
      <c r="N107" s="83"/>
      <c r="O107" s="85"/>
      <c r="P107" s="83"/>
      <c r="Q107" s="85"/>
      <c r="R107" s="83"/>
      <c r="S107" s="85"/>
      <c r="T107" s="83"/>
      <c r="U107" s="85"/>
      <c r="V107" s="83"/>
      <c r="W107" s="85"/>
      <c r="X107" s="83"/>
      <c r="Y107" s="85"/>
      <c r="Z107" s="83"/>
      <c r="AA107" s="85"/>
    </row>
    <row r="108" spans="1:27" s="94" customFormat="1" hidden="1" x14ac:dyDescent="0.15">
      <c r="A108" s="86">
        <f t="shared" si="15"/>
        <v>0</v>
      </c>
      <c r="B108" s="83" t="s">
        <v>423</v>
      </c>
      <c r="C108" s="87">
        <v>5514</v>
      </c>
      <c r="D108" s="84">
        <v>46034</v>
      </c>
      <c r="E108" s="88">
        <v>1000</v>
      </c>
      <c r="F108" s="84">
        <v>46055</v>
      </c>
      <c r="G108" s="85">
        <v>1000</v>
      </c>
      <c r="H108" s="84">
        <v>46057</v>
      </c>
      <c r="I108" s="85">
        <v>515</v>
      </c>
      <c r="J108" s="84">
        <v>46061</v>
      </c>
      <c r="K108" s="85">
        <v>500</v>
      </c>
      <c r="L108" s="84">
        <v>46062</v>
      </c>
      <c r="M108" s="85">
        <v>1000</v>
      </c>
      <c r="N108" s="84">
        <v>46070</v>
      </c>
      <c r="O108" s="85">
        <v>500</v>
      </c>
      <c r="P108" s="84">
        <v>46074</v>
      </c>
      <c r="Q108" s="85">
        <v>500</v>
      </c>
      <c r="R108" s="84">
        <v>46078</v>
      </c>
      <c r="S108" s="85">
        <v>499</v>
      </c>
      <c r="T108" s="84">
        <v>46082</v>
      </c>
      <c r="U108" s="85"/>
      <c r="V108" s="83"/>
      <c r="W108" s="85"/>
      <c r="X108" s="83"/>
      <c r="Y108" s="85"/>
      <c r="Z108" s="83"/>
      <c r="AA108" s="85"/>
    </row>
    <row r="109" spans="1:27" s="94" customFormat="1" hidden="1" x14ac:dyDescent="0.15">
      <c r="A109" s="86">
        <f t="shared" si="15"/>
        <v>0</v>
      </c>
      <c r="B109" s="83" t="s">
        <v>419</v>
      </c>
      <c r="C109" s="87">
        <v>3060</v>
      </c>
      <c r="D109" s="84">
        <v>46035</v>
      </c>
      <c r="E109" s="88">
        <v>2060</v>
      </c>
      <c r="F109" s="84">
        <v>46035</v>
      </c>
      <c r="G109" s="88">
        <v>1000</v>
      </c>
      <c r="H109" s="84">
        <v>46055</v>
      </c>
      <c r="I109" s="85"/>
      <c r="J109" s="83"/>
      <c r="K109" s="85"/>
      <c r="L109" s="83"/>
      <c r="M109" s="85"/>
      <c r="N109" s="83"/>
      <c r="O109" s="85"/>
      <c r="P109" s="83"/>
      <c r="Q109" s="85"/>
      <c r="R109" s="83"/>
      <c r="S109" s="85"/>
      <c r="T109" s="83"/>
      <c r="U109" s="85"/>
      <c r="V109" s="83"/>
      <c r="W109" s="85"/>
      <c r="X109" s="83"/>
      <c r="Y109" s="85"/>
      <c r="Z109" s="83"/>
      <c r="AA109" s="85"/>
    </row>
    <row r="110" spans="1:27" s="94" customFormat="1" hidden="1" x14ac:dyDescent="0.15">
      <c r="A110" s="86">
        <f t="shared" si="15"/>
        <v>0</v>
      </c>
      <c r="B110" s="83" t="s">
        <v>420</v>
      </c>
      <c r="C110" s="87">
        <v>2659</v>
      </c>
      <c r="D110" s="84">
        <v>46035</v>
      </c>
      <c r="E110" s="88">
        <v>1659</v>
      </c>
      <c r="F110" s="84">
        <v>46035</v>
      </c>
      <c r="G110" s="85">
        <v>1000</v>
      </c>
      <c r="H110" s="83" t="s">
        <v>435</v>
      </c>
      <c r="I110" s="85"/>
      <c r="J110" s="83"/>
      <c r="K110" s="85"/>
      <c r="L110" s="83"/>
      <c r="M110" s="85"/>
      <c r="N110" s="83"/>
      <c r="O110" s="85"/>
      <c r="P110" s="83"/>
      <c r="Q110" s="85"/>
      <c r="R110" s="83"/>
      <c r="S110" s="85"/>
      <c r="T110" s="83"/>
      <c r="U110" s="85"/>
      <c r="V110" s="83"/>
      <c r="W110" s="85"/>
      <c r="X110" s="83"/>
      <c r="Y110" s="85"/>
      <c r="Z110" s="83"/>
      <c r="AA110" s="85"/>
    </row>
    <row r="111" spans="1:27" s="94" customFormat="1" hidden="1" x14ac:dyDescent="0.15">
      <c r="A111" s="86">
        <f t="shared" ref="A111:A115" si="16">C111-E111-G111-I111-K111-M111-O111-Q111-S111-U111</f>
        <v>0</v>
      </c>
      <c r="B111" s="83" t="s">
        <v>421</v>
      </c>
      <c r="C111" s="87">
        <v>740</v>
      </c>
      <c r="D111" s="84">
        <v>46035</v>
      </c>
      <c r="E111" s="88">
        <v>740</v>
      </c>
      <c r="F111" s="84">
        <v>46058</v>
      </c>
      <c r="G111" s="85"/>
      <c r="H111" s="84"/>
      <c r="I111" s="85"/>
      <c r="J111" s="84"/>
      <c r="K111" s="85"/>
      <c r="L111" s="83"/>
      <c r="M111" s="85"/>
      <c r="N111" s="83"/>
      <c r="O111" s="85"/>
      <c r="P111" s="83"/>
      <c r="Q111" s="85"/>
      <c r="R111" s="83"/>
      <c r="S111" s="85"/>
      <c r="T111" s="83"/>
      <c r="U111" s="85"/>
      <c r="V111" s="83"/>
      <c r="W111" s="85"/>
      <c r="X111" s="83"/>
      <c r="Y111" s="85"/>
      <c r="Z111" s="83"/>
      <c r="AA111" s="85"/>
    </row>
    <row r="112" spans="1:27" s="94" customFormat="1" x14ac:dyDescent="0.15">
      <c r="A112" s="86">
        <f t="shared" si="16"/>
        <v>6195</v>
      </c>
      <c r="B112" s="184" t="s">
        <v>422</v>
      </c>
      <c r="C112" s="87">
        <v>7305</v>
      </c>
      <c r="D112" s="84">
        <v>46035</v>
      </c>
      <c r="E112" s="88">
        <v>1110</v>
      </c>
      <c r="F112" s="84">
        <v>46078</v>
      </c>
      <c r="G112" s="85"/>
      <c r="H112" s="83"/>
      <c r="I112" s="85"/>
      <c r="J112" s="83"/>
      <c r="K112" s="85"/>
      <c r="L112" s="83"/>
      <c r="M112" s="85"/>
      <c r="N112" s="83"/>
      <c r="O112" s="85"/>
      <c r="P112" s="83"/>
      <c r="Q112" s="85"/>
      <c r="R112" s="83"/>
      <c r="S112" s="85"/>
      <c r="T112" s="83"/>
      <c r="U112" s="85"/>
      <c r="V112" s="83"/>
      <c r="W112" s="85"/>
      <c r="X112" s="83"/>
      <c r="Y112" s="85"/>
      <c r="Z112" s="83"/>
      <c r="AA112" s="85"/>
    </row>
    <row r="113" spans="1:27" s="94" customFormat="1" x14ac:dyDescent="0.15">
      <c r="A113" s="86">
        <f t="shared" si="16"/>
        <v>3808</v>
      </c>
      <c r="B113" s="184" t="s">
        <v>422</v>
      </c>
      <c r="C113" s="87">
        <v>3808</v>
      </c>
      <c r="D113" s="84">
        <v>46058</v>
      </c>
      <c r="E113" s="88"/>
      <c r="F113" s="84"/>
      <c r="G113" s="85"/>
      <c r="H113" s="84"/>
      <c r="I113" s="85"/>
      <c r="J113" s="83"/>
      <c r="K113" s="85"/>
      <c r="L113" s="83"/>
      <c r="M113" s="85"/>
      <c r="N113" s="83"/>
      <c r="O113" s="85"/>
      <c r="P113" s="83"/>
      <c r="Q113" s="85"/>
      <c r="R113" s="83"/>
      <c r="S113" s="85"/>
      <c r="T113" s="83"/>
      <c r="U113" s="85"/>
      <c r="V113" s="83"/>
      <c r="W113" s="85"/>
      <c r="X113" s="83"/>
      <c r="Y113" s="85"/>
      <c r="Z113" s="83"/>
      <c r="AA113" s="85"/>
    </row>
    <row r="114" spans="1:27" s="94" customFormat="1" x14ac:dyDescent="0.15">
      <c r="A114" s="86">
        <f t="shared" si="16"/>
        <v>3490</v>
      </c>
      <c r="B114" s="83" t="s">
        <v>209</v>
      </c>
      <c r="C114" s="87">
        <v>3490</v>
      </c>
      <c r="D114" s="84">
        <v>46036</v>
      </c>
      <c r="E114" s="88"/>
      <c r="F114" s="84"/>
      <c r="G114" s="85"/>
      <c r="H114" s="83"/>
      <c r="I114" s="85"/>
      <c r="J114" s="83"/>
      <c r="K114" s="85"/>
      <c r="L114" s="83"/>
      <c r="M114" s="85"/>
      <c r="N114" s="83"/>
      <c r="O114" s="85"/>
      <c r="P114" s="83"/>
      <c r="Q114" s="85"/>
      <c r="R114" s="83"/>
      <c r="S114" s="85"/>
      <c r="T114" s="83"/>
      <c r="U114" s="85"/>
      <c r="V114" s="83"/>
      <c r="W114" s="85"/>
      <c r="X114" s="83"/>
      <c r="Y114" s="85"/>
      <c r="Z114" s="83"/>
      <c r="AA114" s="85"/>
    </row>
    <row r="115" spans="1:27" s="94" customFormat="1" hidden="1" x14ac:dyDescent="0.15">
      <c r="A115" s="86">
        <f t="shared" si="16"/>
        <v>0</v>
      </c>
      <c r="B115" s="83" t="s">
        <v>424</v>
      </c>
      <c r="C115" s="87">
        <v>1041</v>
      </c>
      <c r="D115" s="84">
        <v>46036</v>
      </c>
      <c r="E115" s="88">
        <v>1041</v>
      </c>
      <c r="F115" s="84">
        <v>46037</v>
      </c>
      <c r="G115" s="85"/>
      <c r="H115" s="83"/>
      <c r="I115" s="85"/>
      <c r="J115" s="83"/>
      <c r="K115" s="85"/>
      <c r="L115" s="83"/>
      <c r="M115" s="85"/>
      <c r="N115" s="83"/>
      <c r="O115" s="85"/>
      <c r="P115" s="83"/>
      <c r="Q115" s="85"/>
      <c r="R115" s="83"/>
      <c r="S115" s="85"/>
      <c r="T115" s="83"/>
      <c r="U115" s="85"/>
      <c r="V115" s="83"/>
      <c r="W115" s="85"/>
      <c r="X115" s="83"/>
      <c r="Y115" s="85"/>
      <c r="Z115" s="83"/>
      <c r="AA115" s="85"/>
    </row>
    <row r="116" spans="1:27" s="94" customFormat="1" hidden="1" x14ac:dyDescent="0.15">
      <c r="A116" s="86">
        <f>C116-E116-G116-I116-K116-M116-O116-Q116-S116-U116</f>
        <v>0</v>
      </c>
      <c r="B116" s="164" t="s">
        <v>426</v>
      </c>
      <c r="C116" s="87">
        <v>2425</v>
      </c>
      <c r="D116" s="84">
        <v>46377</v>
      </c>
      <c r="E116" s="88">
        <v>1000</v>
      </c>
      <c r="F116" s="84">
        <v>46377</v>
      </c>
      <c r="G116" s="88">
        <v>740</v>
      </c>
      <c r="H116" s="84">
        <v>46037</v>
      </c>
      <c r="I116" s="88">
        <v>500</v>
      </c>
      <c r="J116" s="84">
        <v>46048</v>
      </c>
      <c r="K116" s="85">
        <v>185</v>
      </c>
      <c r="L116" s="84">
        <v>46055</v>
      </c>
      <c r="M116" s="85"/>
      <c r="N116" s="84"/>
      <c r="O116" s="85"/>
      <c r="P116" s="83"/>
      <c r="Q116" s="85"/>
      <c r="R116" s="83"/>
      <c r="S116" s="85"/>
      <c r="T116" s="83"/>
      <c r="U116" s="85"/>
      <c r="V116" s="83"/>
      <c r="W116" s="85"/>
      <c r="X116" s="83"/>
      <c r="Y116" s="85"/>
      <c r="Z116" s="83"/>
      <c r="AA116" s="85"/>
    </row>
    <row r="117" spans="1:27" s="94" customFormat="1" x14ac:dyDescent="0.15">
      <c r="A117" s="86">
        <f>C117-E117-G117-I117-K117-M117-O117-Q117-S117-U117</f>
        <v>3125</v>
      </c>
      <c r="B117" s="164" t="s">
        <v>425</v>
      </c>
      <c r="C117" s="87">
        <v>4740</v>
      </c>
      <c r="D117" s="84">
        <v>46037</v>
      </c>
      <c r="E117" s="88">
        <v>215</v>
      </c>
      <c r="F117" s="84">
        <v>46055</v>
      </c>
      <c r="G117" s="85">
        <v>500</v>
      </c>
      <c r="H117" s="84">
        <v>46075</v>
      </c>
      <c r="I117" s="85">
        <v>400</v>
      </c>
      <c r="J117" s="84">
        <v>46077</v>
      </c>
      <c r="K117" s="85">
        <v>200</v>
      </c>
      <c r="L117" s="84">
        <v>46079</v>
      </c>
      <c r="M117" s="85">
        <v>300</v>
      </c>
      <c r="N117" s="84">
        <v>46081</v>
      </c>
      <c r="O117" s="85"/>
      <c r="P117" s="83"/>
      <c r="Q117" s="85"/>
      <c r="R117" s="83"/>
      <c r="S117" s="85"/>
      <c r="T117" s="83"/>
      <c r="U117" s="85"/>
      <c r="V117" s="83"/>
      <c r="W117" s="85"/>
      <c r="X117" s="83"/>
      <c r="Y117" s="85"/>
      <c r="Z117" s="83"/>
      <c r="AA117" s="85"/>
    </row>
    <row r="118" spans="1:27" s="94" customFormat="1" x14ac:dyDescent="0.15">
      <c r="A118" s="86">
        <f>C118-E118-G118-I118-K118-M118-O118-Q118-S118-U118</f>
        <v>648</v>
      </c>
      <c r="B118" s="164" t="s">
        <v>425</v>
      </c>
      <c r="C118" s="87">
        <v>648</v>
      </c>
      <c r="D118" s="84">
        <v>46037</v>
      </c>
      <c r="E118" s="88"/>
      <c r="F118" s="84"/>
      <c r="G118" s="85"/>
      <c r="H118" s="83"/>
      <c r="I118" s="85"/>
      <c r="J118" s="83"/>
      <c r="K118" s="85"/>
      <c r="L118" s="83"/>
      <c r="M118" s="85"/>
      <c r="N118" s="83"/>
      <c r="O118" s="85"/>
      <c r="P118" s="83"/>
      <c r="Q118" s="85"/>
      <c r="R118" s="83"/>
      <c r="S118" s="85"/>
      <c r="T118" s="83"/>
      <c r="U118" s="85"/>
      <c r="V118" s="83"/>
      <c r="W118" s="85"/>
      <c r="X118" s="83"/>
      <c r="Y118" s="85"/>
      <c r="Z118" s="83"/>
      <c r="AA118" s="85"/>
    </row>
    <row r="119" spans="1:27" s="94" customFormat="1" hidden="1" x14ac:dyDescent="0.15">
      <c r="A119" s="86">
        <f t="shared" ref="A119:A131" si="17">C119-E119-G119-I119-K119-M119-O119-Q119-S119-U119</f>
        <v>0</v>
      </c>
      <c r="B119" s="83" t="s">
        <v>428</v>
      </c>
      <c r="C119" s="87">
        <v>2006</v>
      </c>
      <c r="D119" s="84">
        <v>46038</v>
      </c>
      <c r="E119" s="88">
        <v>1000</v>
      </c>
      <c r="F119" s="84">
        <v>46038</v>
      </c>
      <c r="G119" s="85">
        <v>1006</v>
      </c>
      <c r="H119" s="84">
        <v>46055</v>
      </c>
      <c r="I119" s="85"/>
      <c r="J119" s="83"/>
      <c r="K119" s="85"/>
      <c r="L119" s="83"/>
      <c r="M119" s="85"/>
      <c r="N119" s="83"/>
      <c r="O119" s="85"/>
      <c r="P119" s="83"/>
      <c r="Q119" s="85"/>
      <c r="R119" s="83"/>
      <c r="S119" s="85"/>
      <c r="T119" s="83"/>
      <c r="U119" s="85"/>
      <c r="V119" s="83"/>
      <c r="W119" s="85"/>
      <c r="X119" s="83"/>
      <c r="Y119" s="85"/>
      <c r="Z119" s="83"/>
      <c r="AA119" s="85"/>
    </row>
    <row r="120" spans="1:27" s="94" customFormat="1" x14ac:dyDescent="0.15">
      <c r="A120" s="86">
        <f t="shared" si="17"/>
        <v>3810</v>
      </c>
      <c r="B120" s="83" t="s">
        <v>429</v>
      </c>
      <c r="C120" s="87">
        <v>3810</v>
      </c>
      <c r="D120" s="84">
        <v>46040</v>
      </c>
      <c r="E120" s="88">
        <v>0</v>
      </c>
      <c r="F120" s="84"/>
      <c r="G120" s="85"/>
      <c r="H120" s="83"/>
      <c r="I120" s="85"/>
      <c r="J120" s="83"/>
      <c r="K120" s="85"/>
      <c r="L120" s="83"/>
      <c r="M120" s="85"/>
      <c r="N120" s="83"/>
      <c r="O120" s="85"/>
      <c r="P120" s="83"/>
      <c r="Q120" s="85"/>
      <c r="R120" s="83"/>
      <c r="S120" s="85"/>
      <c r="T120" s="83"/>
      <c r="U120" s="85"/>
      <c r="V120" s="83"/>
      <c r="W120" s="85"/>
      <c r="X120" s="83"/>
      <c r="Y120" s="85"/>
      <c r="Z120" s="83"/>
      <c r="AA120" s="85"/>
    </row>
    <row r="121" spans="1:27" s="94" customFormat="1" x14ac:dyDescent="0.15">
      <c r="A121" s="86">
        <f t="shared" si="17"/>
        <v>8374</v>
      </c>
      <c r="B121" s="83" t="s">
        <v>538</v>
      </c>
      <c r="C121" s="87">
        <v>8374</v>
      </c>
      <c r="D121" s="84">
        <v>46041</v>
      </c>
      <c r="E121" s="88">
        <v>0</v>
      </c>
      <c r="F121" s="84"/>
      <c r="G121" s="85"/>
      <c r="H121" s="83"/>
      <c r="I121" s="85"/>
      <c r="J121" s="83"/>
      <c r="K121" s="85"/>
      <c r="L121" s="83"/>
      <c r="M121" s="85"/>
      <c r="N121" s="83"/>
      <c r="O121" s="85"/>
      <c r="P121" s="83"/>
      <c r="Q121" s="85"/>
      <c r="R121" s="83"/>
      <c r="S121" s="85"/>
      <c r="T121" s="83"/>
      <c r="U121" s="85"/>
      <c r="V121" s="83"/>
      <c r="W121" s="85"/>
      <c r="X121" s="83"/>
      <c r="Y121" s="85"/>
      <c r="Z121" s="83"/>
      <c r="AA121" s="85"/>
    </row>
    <row r="122" spans="1:27" s="94" customFormat="1" hidden="1" x14ac:dyDescent="0.15">
      <c r="A122" s="86">
        <f t="shared" si="17"/>
        <v>0</v>
      </c>
      <c r="B122" s="83" t="s">
        <v>537</v>
      </c>
      <c r="C122" s="87">
        <v>33000</v>
      </c>
      <c r="D122" s="84">
        <v>46042</v>
      </c>
      <c r="E122" s="88">
        <v>3000</v>
      </c>
      <c r="F122" s="84">
        <v>46042</v>
      </c>
      <c r="G122" s="85">
        <v>30000</v>
      </c>
      <c r="H122" s="84">
        <v>46075</v>
      </c>
      <c r="I122" s="85"/>
      <c r="J122" s="83"/>
      <c r="K122" s="85"/>
      <c r="L122" s="83"/>
      <c r="M122" s="85"/>
      <c r="N122" s="83"/>
      <c r="O122" s="85"/>
      <c r="P122" s="83"/>
      <c r="Q122" s="85"/>
      <c r="R122" s="83"/>
      <c r="S122" s="85"/>
      <c r="T122" s="83"/>
      <c r="U122" s="85"/>
      <c r="V122" s="83"/>
      <c r="W122" s="85"/>
      <c r="X122" s="83"/>
      <c r="Y122" s="85"/>
      <c r="Z122" s="83"/>
      <c r="AA122" s="85"/>
    </row>
    <row r="123" spans="1:27" s="94" customFormat="1" hidden="1" x14ac:dyDescent="0.15">
      <c r="A123" s="86">
        <f t="shared" si="17"/>
        <v>0</v>
      </c>
      <c r="B123" s="83" t="s">
        <v>263</v>
      </c>
      <c r="C123" s="87">
        <v>820</v>
      </c>
      <c r="D123" s="84">
        <v>46046</v>
      </c>
      <c r="E123" s="88">
        <v>220</v>
      </c>
      <c r="F123" s="84">
        <v>46055</v>
      </c>
      <c r="G123" s="85">
        <v>300</v>
      </c>
      <c r="H123" s="84">
        <v>46072</v>
      </c>
      <c r="I123" s="85">
        <v>300</v>
      </c>
      <c r="J123" s="84">
        <v>46078</v>
      </c>
      <c r="K123" s="85"/>
      <c r="L123" s="83"/>
      <c r="M123" s="85"/>
      <c r="N123" s="83"/>
      <c r="O123" s="85"/>
      <c r="P123" s="83"/>
      <c r="Q123" s="85"/>
      <c r="R123" s="83"/>
      <c r="S123" s="85"/>
      <c r="T123" s="83"/>
      <c r="U123" s="85"/>
      <c r="V123" s="83"/>
      <c r="W123" s="85"/>
      <c r="X123" s="83"/>
      <c r="Y123" s="85"/>
      <c r="Z123" s="83"/>
      <c r="AA123" s="85"/>
    </row>
    <row r="124" spans="1:27" s="94" customFormat="1" hidden="1" x14ac:dyDescent="0.15">
      <c r="A124" s="86">
        <f t="shared" si="17"/>
        <v>0</v>
      </c>
      <c r="B124" s="83" t="s">
        <v>430</v>
      </c>
      <c r="C124" s="87">
        <v>2080</v>
      </c>
      <c r="D124" s="84">
        <v>46046</v>
      </c>
      <c r="E124" s="88">
        <v>580</v>
      </c>
      <c r="F124" s="84">
        <v>46046</v>
      </c>
      <c r="G124" s="85">
        <v>1500</v>
      </c>
      <c r="H124" s="84">
        <v>46055</v>
      </c>
      <c r="I124" s="85"/>
      <c r="J124" s="83"/>
      <c r="K124" s="85"/>
      <c r="L124" s="83"/>
      <c r="M124" s="85"/>
      <c r="N124" s="83"/>
      <c r="O124" s="85"/>
      <c r="P124" s="83"/>
      <c r="Q124" s="85"/>
      <c r="R124" s="83"/>
      <c r="S124" s="85"/>
      <c r="T124" s="83"/>
      <c r="U124" s="85"/>
      <c r="V124" s="83"/>
      <c r="W124" s="85"/>
      <c r="X124" s="83"/>
      <c r="Y124" s="85"/>
      <c r="Z124" s="83"/>
      <c r="AA124" s="85"/>
    </row>
    <row r="125" spans="1:27" s="94" customFormat="1" hidden="1" x14ac:dyDescent="0.15">
      <c r="A125" s="86">
        <f t="shared" si="17"/>
        <v>0</v>
      </c>
      <c r="B125" s="83" t="s">
        <v>223</v>
      </c>
      <c r="C125" s="87">
        <v>370</v>
      </c>
      <c r="D125" s="84">
        <v>46046</v>
      </c>
      <c r="E125" s="88">
        <v>370</v>
      </c>
      <c r="F125" s="84">
        <v>46058</v>
      </c>
      <c r="G125" s="85"/>
      <c r="H125" s="83"/>
      <c r="I125" s="85"/>
      <c r="J125" s="83"/>
      <c r="K125" s="85"/>
      <c r="L125" s="83"/>
      <c r="M125" s="85"/>
      <c r="N125" s="83"/>
      <c r="O125" s="85"/>
      <c r="P125" s="83"/>
      <c r="Q125" s="85"/>
      <c r="R125" s="83"/>
      <c r="S125" s="85"/>
      <c r="T125" s="83"/>
      <c r="U125" s="85"/>
      <c r="V125" s="83"/>
      <c r="W125" s="85"/>
      <c r="X125" s="83"/>
      <c r="Y125" s="85"/>
      <c r="Z125" s="83"/>
      <c r="AA125" s="85"/>
    </row>
    <row r="126" spans="1:27" s="94" customFormat="1" hidden="1" x14ac:dyDescent="0.15">
      <c r="A126" s="86">
        <f t="shared" si="17"/>
        <v>0</v>
      </c>
      <c r="B126" s="83" t="s">
        <v>431</v>
      </c>
      <c r="C126" s="87">
        <v>2985</v>
      </c>
      <c r="D126" s="84">
        <v>46046</v>
      </c>
      <c r="E126" s="88">
        <v>2985</v>
      </c>
      <c r="F126" s="84">
        <v>46050</v>
      </c>
      <c r="G126" s="85"/>
      <c r="H126" s="83"/>
      <c r="I126" s="85"/>
      <c r="J126" s="83"/>
      <c r="K126" s="85"/>
      <c r="L126" s="83"/>
      <c r="M126" s="85"/>
      <c r="N126" s="83"/>
      <c r="O126" s="85"/>
      <c r="P126" s="83"/>
      <c r="Q126" s="85"/>
      <c r="R126" s="83"/>
      <c r="S126" s="85"/>
      <c r="T126" s="83"/>
      <c r="U126" s="85"/>
      <c r="V126" s="83"/>
      <c r="W126" s="85"/>
      <c r="X126" s="83"/>
      <c r="Y126" s="85"/>
      <c r="Z126" s="83"/>
      <c r="AA126" s="85"/>
    </row>
    <row r="127" spans="1:27" s="94" customFormat="1" x14ac:dyDescent="0.15">
      <c r="A127" s="86">
        <f t="shared" si="17"/>
        <v>4780</v>
      </c>
      <c r="B127" s="83" t="s">
        <v>432</v>
      </c>
      <c r="C127" s="87">
        <v>4780</v>
      </c>
      <c r="D127" s="84">
        <v>46046</v>
      </c>
      <c r="E127" s="88"/>
      <c r="F127" s="84"/>
      <c r="G127" s="85"/>
      <c r="H127" s="83"/>
      <c r="I127" s="85"/>
      <c r="J127" s="83"/>
      <c r="K127" s="85"/>
      <c r="L127" s="83"/>
      <c r="M127" s="85"/>
      <c r="N127" s="83"/>
      <c r="O127" s="85"/>
      <c r="P127" s="83"/>
      <c r="Q127" s="85"/>
      <c r="R127" s="83"/>
      <c r="S127" s="85"/>
      <c r="T127" s="83"/>
      <c r="U127" s="85"/>
      <c r="V127" s="83"/>
      <c r="W127" s="85"/>
      <c r="X127" s="83"/>
      <c r="Y127" s="85"/>
      <c r="Z127" s="83"/>
      <c r="AA127" s="85"/>
    </row>
    <row r="128" spans="1:27" s="94" customFormat="1" hidden="1" x14ac:dyDescent="0.15">
      <c r="A128" s="86">
        <f t="shared" si="17"/>
        <v>0</v>
      </c>
      <c r="B128" s="83" t="s">
        <v>433</v>
      </c>
      <c r="C128" s="87">
        <v>1575</v>
      </c>
      <c r="D128" s="84">
        <v>46047</v>
      </c>
      <c r="E128" s="88">
        <v>500</v>
      </c>
      <c r="F128" s="84">
        <v>46055</v>
      </c>
      <c r="G128" s="85">
        <v>500</v>
      </c>
      <c r="H128" s="84">
        <v>46057</v>
      </c>
      <c r="I128" s="85">
        <v>575</v>
      </c>
      <c r="J128" s="84">
        <v>46061</v>
      </c>
      <c r="K128" s="85"/>
      <c r="L128" s="83"/>
      <c r="M128" s="85"/>
      <c r="N128" s="83"/>
      <c r="O128" s="85"/>
      <c r="P128" s="83"/>
      <c r="Q128" s="85"/>
      <c r="R128" s="83"/>
      <c r="S128" s="85"/>
      <c r="T128" s="83"/>
      <c r="U128" s="85"/>
      <c r="V128" s="83"/>
      <c r="W128" s="85"/>
      <c r="X128" s="83"/>
      <c r="Y128" s="85"/>
      <c r="Z128" s="83"/>
      <c r="AA128" s="85"/>
    </row>
    <row r="129" spans="1:27" s="94" customFormat="1" x14ac:dyDescent="0.15">
      <c r="A129" s="86">
        <f t="shared" si="17"/>
        <v>7838</v>
      </c>
      <c r="B129" s="83" t="s">
        <v>434</v>
      </c>
      <c r="C129" s="87">
        <v>7838</v>
      </c>
      <c r="D129" s="84">
        <v>45683</v>
      </c>
      <c r="E129" s="88"/>
      <c r="F129" s="84"/>
      <c r="G129" s="85"/>
      <c r="H129" s="83"/>
      <c r="I129" s="85"/>
      <c r="J129" s="83"/>
      <c r="K129" s="85"/>
      <c r="L129" s="83"/>
      <c r="M129" s="85"/>
      <c r="N129" s="83"/>
      <c r="O129" s="85"/>
      <c r="P129" s="83"/>
      <c r="Q129" s="85"/>
      <c r="R129" s="83"/>
      <c r="S129" s="85"/>
      <c r="T129" s="83"/>
      <c r="U129" s="85"/>
      <c r="V129" s="83"/>
      <c r="W129" s="85"/>
      <c r="X129" s="83"/>
      <c r="Y129" s="85"/>
      <c r="Z129" s="83"/>
      <c r="AA129" s="85"/>
    </row>
    <row r="130" spans="1:27" s="94" customFormat="1" hidden="1" x14ac:dyDescent="0.15">
      <c r="A130" s="86">
        <f>C130-E130-G130-I130-K130-M130-O130-Q130-S130-U130</f>
        <v>0</v>
      </c>
      <c r="B130" s="184" t="s">
        <v>416</v>
      </c>
      <c r="C130" s="87">
        <v>1100</v>
      </c>
      <c r="D130" s="84">
        <v>46034</v>
      </c>
      <c r="E130" s="88">
        <v>120</v>
      </c>
      <c r="F130" s="84">
        <v>46048</v>
      </c>
      <c r="G130" s="85">
        <v>500</v>
      </c>
      <c r="H130" s="84">
        <v>46055</v>
      </c>
      <c r="I130" s="88">
        <v>480</v>
      </c>
      <c r="J130" s="84">
        <v>46058</v>
      </c>
      <c r="K130" s="85"/>
      <c r="L130" s="83"/>
      <c r="M130" s="85"/>
      <c r="N130" s="83"/>
      <c r="O130" s="85"/>
      <c r="P130" s="83"/>
      <c r="Q130" s="85"/>
      <c r="R130" s="83"/>
      <c r="S130" s="85"/>
      <c r="T130" s="83"/>
      <c r="U130" s="85"/>
      <c r="V130" s="83"/>
      <c r="W130" s="85"/>
      <c r="X130" s="83"/>
      <c r="Y130" s="85"/>
      <c r="Z130" s="83"/>
      <c r="AA130" s="85"/>
    </row>
    <row r="131" spans="1:27" s="94" customFormat="1" x14ac:dyDescent="0.15">
      <c r="A131" s="86">
        <f t="shared" si="17"/>
        <v>32900</v>
      </c>
      <c r="B131" s="164" t="s">
        <v>449</v>
      </c>
      <c r="C131" s="87">
        <v>32900</v>
      </c>
      <c r="D131" s="84">
        <v>46050</v>
      </c>
      <c r="E131" s="88"/>
      <c r="F131" s="84"/>
      <c r="G131" s="85"/>
      <c r="H131" s="83"/>
      <c r="I131" s="85"/>
      <c r="J131" s="83"/>
      <c r="K131" s="85"/>
      <c r="L131" s="83"/>
      <c r="M131" s="85"/>
      <c r="N131" s="83"/>
      <c r="O131" s="85"/>
      <c r="P131" s="83"/>
      <c r="Q131" s="85"/>
      <c r="R131" s="83"/>
      <c r="S131" s="85"/>
      <c r="T131" s="83"/>
      <c r="U131" s="85"/>
      <c r="V131" s="83"/>
      <c r="W131" s="85"/>
      <c r="X131" s="83"/>
      <c r="Y131" s="85"/>
      <c r="Z131" s="83"/>
      <c r="AA131" s="85"/>
    </row>
    <row r="132" spans="1:27" s="94" customFormat="1" x14ac:dyDescent="0.15">
      <c r="A132" s="89">
        <f>SUM(A97:A131)</f>
        <v>81775</v>
      </c>
      <c r="B132" s="36" t="s">
        <v>301</v>
      </c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</row>
    <row r="133" spans="1:27" s="94" customFormat="1" ht="19.5" customHeight="1" x14ac:dyDescent="0.15">
      <c r="A133" s="119" t="s">
        <v>170</v>
      </c>
      <c r="B133" s="120" t="s">
        <v>450</v>
      </c>
      <c r="C133" s="119" t="s">
        <v>168</v>
      </c>
      <c r="D133" s="119" t="s">
        <v>160</v>
      </c>
      <c r="E133" s="119" t="s">
        <v>167</v>
      </c>
      <c r="F133" s="119" t="s">
        <v>160</v>
      </c>
      <c r="G133" s="119" t="s">
        <v>167</v>
      </c>
      <c r="H133" s="119" t="s">
        <v>160</v>
      </c>
      <c r="I133" s="119" t="s">
        <v>167</v>
      </c>
      <c r="J133" s="119" t="s">
        <v>160</v>
      </c>
      <c r="K133" s="119" t="s">
        <v>167</v>
      </c>
      <c r="L133" s="119" t="s">
        <v>160</v>
      </c>
      <c r="M133" s="119" t="s">
        <v>167</v>
      </c>
      <c r="N133" s="119" t="s">
        <v>160</v>
      </c>
      <c r="O133" s="119" t="s">
        <v>167</v>
      </c>
      <c r="P133" s="119" t="s">
        <v>160</v>
      </c>
      <c r="Q133" s="119" t="s">
        <v>167</v>
      </c>
      <c r="R133" s="121" t="s">
        <v>160</v>
      </c>
      <c r="S133" s="121" t="s">
        <v>167</v>
      </c>
      <c r="T133" s="121" t="s">
        <v>160</v>
      </c>
      <c r="U133" s="121" t="s">
        <v>167</v>
      </c>
      <c r="V133" s="121" t="s">
        <v>160</v>
      </c>
      <c r="W133" s="121" t="s">
        <v>167</v>
      </c>
      <c r="X133" s="121" t="s">
        <v>160</v>
      </c>
      <c r="Y133" s="121" t="s">
        <v>167</v>
      </c>
      <c r="Z133" s="121" t="s">
        <v>160</v>
      </c>
      <c r="AA133" s="121" t="s">
        <v>167</v>
      </c>
    </row>
    <row r="134" spans="1:27" s="94" customFormat="1" x14ac:dyDescent="0.15">
      <c r="A134" s="86">
        <v>3800</v>
      </c>
      <c r="B134" s="164" t="s">
        <v>449</v>
      </c>
      <c r="C134" s="87">
        <v>36700</v>
      </c>
      <c r="D134" s="84">
        <v>46054</v>
      </c>
      <c r="E134" s="88"/>
      <c r="F134" s="84"/>
      <c r="G134" s="85"/>
      <c r="H134" s="83"/>
      <c r="I134" s="85"/>
      <c r="J134" s="83"/>
      <c r="K134" s="85"/>
      <c r="L134" s="83"/>
      <c r="M134" s="85"/>
      <c r="N134" s="83"/>
      <c r="O134" s="85"/>
      <c r="P134" s="83"/>
      <c r="Q134" s="85"/>
      <c r="R134" s="83"/>
      <c r="S134" s="85"/>
      <c r="T134" s="83"/>
      <c r="U134" s="85"/>
      <c r="V134" s="83"/>
      <c r="W134" s="85"/>
      <c r="X134" s="83"/>
      <c r="Y134" s="85"/>
      <c r="Z134" s="83"/>
      <c r="AA134" s="85"/>
    </row>
    <row r="135" spans="1:27" s="94" customFormat="1" x14ac:dyDescent="0.15">
      <c r="A135" s="86">
        <f t="shared" ref="A135" si="18">C135-E135-G135-I135-K135-M135-O135-Q135-S135-U135</f>
        <v>5727</v>
      </c>
      <c r="B135" s="83" t="s">
        <v>457</v>
      </c>
      <c r="C135" s="87">
        <v>5896</v>
      </c>
      <c r="D135" s="84">
        <v>46056</v>
      </c>
      <c r="E135" s="88">
        <v>169</v>
      </c>
      <c r="F135" s="84" t="s">
        <v>458</v>
      </c>
      <c r="G135" s="85"/>
      <c r="H135" s="84"/>
      <c r="I135" s="85"/>
      <c r="J135" s="83"/>
      <c r="K135" s="85"/>
      <c r="L135" s="83"/>
      <c r="M135" s="85"/>
      <c r="N135" s="83"/>
      <c r="O135" s="85"/>
      <c r="P135" s="83"/>
      <c r="Q135" s="85"/>
      <c r="R135" s="83"/>
      <c r="S135" s="85"/>
      <c r="T135" s="83"/>
      <c r="U135" s="85"/>
      <c r="V135" s="83"/>
      <c r="W135" s="85"/>
      <c r="X135" s="83"/>
      <c r="Y135" s="85"/>
      <c r="Z135" s="83"/>
      <c r="AA135" s="85"/>
    </row>
    <row r="136" spans="1:27" s="94" customFormat="1" hidden="1" x14ac:dyDescent="0.15">
      <c r="A136" s="86">
        <f>C136-E136-G136-I136-K136-M136-O136-Q136-S136-U136</f>
        <v>0</v>
      </c>
      <c r="B136" s="83" t="s">
        <v>459</v>
      </c>
      <c r="C136" s="87">
        <v>4900</v>
      </c>
      <c r="D136" s="84">
        <v>46057</v>
      </c>
      <c r="E136" s="88">
        <v>4900</v>
      </c>
      <c r="F136" s="84">
        <v>46060</v>
      </c>
      <c r="G136" s="85"/>
      <c r="H136" s="83"/>
      <c r="I136" s="85"/>
      <c r="J136" s="83"/>
      <c r="K136" s="85"/>
      <c r="L136" s="83"/>
      <c r="M136" s="85"/>
      <c r="N136" s="83"/>
      <c r="O136" s="85"/>
      <c r="P136" s="83"/>
      <c r="Q136" s="85"/>
      <c r="R136" s="83"/>
      <c r="S136" s="85"/>
      <c r="T136" s="83"/>
      <c r="U136" s="85"/>
      <c r="V136" s="83"/>
      <c r="W136" s="85"/>
      <c r="X136" s="83"/>
      <c r="Y136" s="85"/>
      <c r="Z136" s="83"/>
      <c r="AA136" s="85"/>
    </row>
    <row r="137" spans="1:27" s="94" customFormat="1" hidden="1" x14ac:dyDescent="0.15">
      <c r="A137" s="86">
        <f t="shared" ref="A137:A145" si="19">C137-E137-G137-I137-K137-M137-O137-Q137-S137-U137</f>
        <v>0</v>
      </c>
      <c r="B137" s="83" t="s">
        <v>242</v>
      </c>
      <c r="C137" s="87">
        <v>2882</v>
      </c>
      <c r="D137" s="84">
        <v>46057</v>
      </c>
      <c r="E137" s="88">
        <v>2882</v>
      </c>
      <c r="F137" s="84">
        <v>46082</v>
      </c>
      <c r="G137" s="85"/>
      <c r="H137" s="84"/>
      <c r="I137" s="85"/>
      <c r="J137" s="83"/>
      <c r="K137" s="85"/>
      <c r="L137" s="83"/>
      <c r="M137" s="85"/>
      <c r="N137" s="83"/>
      <c r="O137" s="85"/>
      <c r="P137" s="83"/>
      <c r="Q137" s="85"/>
      <c r="R137" s="83"/>
      <c r="S137" s="85"/>
      <c r="T137" s="83"/>
      <c r="U137" s="85"/>
      <c r="V137" s="83"/>
      <c r="W137" s="85"/>
      <c r="X137" s="83"/>
      <c r="Y137" s="85"/>
      <c r="Z137" s="83"/>
      <c r="AA137" s="85"/>
    </row>
    <row r="138" spans="1:27" s="94" customFormat="1" x14ac:dyDescent="0.15">
      <c r="A138" s="86">
        <f>C138-E138-G138-I138-K138-M138-O138-Q138-S138-U138</f>
        <v>4200</v>
      </c>
      <c r="B138" s="83" t="s">
        <v>533</v>
      </c>
      <c r="C138" s="87">
        <v>4200</v>
      </c>
      <c r="D138" s="84" t="s">
        <v>531</v>
      </c>
      <c r="E138" s="88"/>
      <c r="F138" s="84"/>
      <c r="G138" s="85"/>
      <c r="H138" s="83"/>
      <c r="I138" s="85"/>
      <c r="J138" s="83"/>
      <c r="K138" s="85"/>
      <c r="L138" s="83"/>
      <c r="M138" s="85"/>
      <c r="N138" s="83"/>
      <c r="O138" s="85"/>
      <c r="P138" s="83"/>
      <c r="Q138" s="85"/>
      <c r="R138" s="83"/>
      <c r="S138" s="85"/>
      <c r="T138" s="83"/>
      <c r="U138" s="85"/>
      <c r="V138" s="83"/>
      <c r="W138" s="85"/>
      <c r="X138" s="83"/>
      <c r="Y138" s="85"/>
      <c r="Z138" s="83"/>
      <c r="AA138" s="85"/>
    </row>
    <row r="139" spans="1:27" s="94" customFormat="1" x14ac:dyDescent="0.15">
      <c r="A139" s="86">
        <f>C139-E139-G139-I139-K139-M139-O139-Q139-S139-U139</f>
        <v>17350</v>
      </c>
      <c r="B139" s="83" t="s">
        <v>534</v>
      </c>
      <c r="C139" s="87">
        <v>17350</v>
      </c>
      <c r="D139" s="84" t="s">
        <v>532</v>
      </c>
      <c r="E139" s="88"/>
      <c r="F139" s="84"/>
      <c r="G139" s="85"/>
      <c r="H139" s="83"/>
      <c r="I139" s="85"/>
      <c r="J139" s="83"/>
      <c r="K139" s="85"/>
      <c r="L139" s="83"/>
      <c r="M139" s="85"/>
      <c r="N139" s="83"/>
      <c r="O139" s="85"/>
      <c r="P139" s="83"/>
      <c r="Q139" s="85"/>
      <c r="R139" s="83"/>
      <c r="S139" s="85"/>
      <c r="T139" s="83"/>
      <c r="U139" s="85"/>
      <c r="V139" s="83"/>
      <c r="W139" s="85"/>
      <c r="X139" s="83"/>
      <c r="Y139" s="85"/>
      <c r="Z139" s="83"/>
      <c r="AA139" s="85"/>
    </row>
    <row r="140" spans="1:27" s="94" customFormat="1" x14ac:dyDescent="0.15">
      <c r="A140" s="86">
        <f>C140-E140-G140-I140-K140-M140-O140-Q140-S140-U140</f>
        <v>210</v>
      </c>
      <c r="B140" s="184" t="s">
        <v>411</v>
      </c>
      <c r="C140" s="87">
        <v>5710</v>
      </c>
      <c r="D140" s="84">
        <v>46024</v>
      </c>
      <c r="E140" s="88">
        <v>5500</v>
      </c>
      <c r="F140" s="84">
        <v>46024</v>
      </c>
      <c r="G140" s="85"/>
      <c r="H140" s="84"/>
      <c r="I140" s="85"/>
      <c r="J140" s="83"/>
      <c r="K140" s="85"/>
      <c r="L140" s="83"/>
      <c r="M140" s="85"/>
      <c r="N140" s="83"/>
      <c r="O140" s="85"/>
      <c r="P140" s="83"/>
      <c r="Q140" s="85"/>
      <c r="R140" s="83"/>
      <c r="S140" s="85"/>
      <c r="T140" s="83"/>
      <c r="U140" s="85"/>
      <c r="V140" s="83"/>
      <c r="W140" s="85"/>
      <c r="X140" s="83"/>
      <c r="Y140" s="85"/>
      <c r="Z140" s="83"/>
      <c r="AA140" s="85"/>
    </row>
    <row r="141" spans="1:27" s="94" customFormat="1" hidden="1" x14ac:dyDescent="0.15">
      <c r="A141" s="86">
        <f>C141-E141-G141-I141-K141-M141-O141-Q141-S141-U141</f>
        <v>0</v>
      </c>
      <c r="B141" s="184" t="s">
        <v>551</v>
      </c>
      <c r="C141" s="87">
        <v>35095</v>
      </c>
      <c r="D141" s="84">
        <v>45985</v>
      </c>
      <c r="E141" s="88">
        <v>0</v>
      </c>
      <c r="F141" s="84">
        <v>45985</v>
      </c>
      <c r="G141" s="85">
        <v>14660</v>
      </c>
      <c r="H141" s="84">
        <v>45985</v>
      </c>
      <c r="I141" s="85">
        <v>20000</v>
      </c>
      <c r="J141" s="84">
        <v>45987</v>
      </c>
      <c r="K141" s="85">
        <v>435</v>
      </c>
      <c r="L141" s="84">
        <v>46081</v>
      </c>
      <c r="M141" s="85"/>
      <c r="N141" s="83"/>
      <c r="O141" s="85"/>
      <c r="P141" s="83"/>
      <c r="Q141" s="85"/>
      <c r="R141" s="83"/>
      <c r="S141" s="85"/>
      <c r="T141" s="83"/>
      <c r="U141" s="85"/>
      <c r="V141" s="83"/>
      <c r="W141" s="85"/>
      <c r="X141" s="83"/>
      <c r="Y141" s="85"/>
      <c r="Z141" s="83"/>
      <c r="AA141" s="85"/>
    </row>
    <row r="142" spans="1:27" s="94" customFormat="1" x14ac:dyDescent="0.15">
      <c r="A142" s="86">
        <f>C142-E142-G142-I142-K142-M142-O142-Q142-S142-U142</f>
        <v>6133</v>
      </c>
      <c r="B142" s="184" t="s">
        <v>459</v>
      </c>
      <c r="C142" s="87">
        <v>6133</v>
      </c>
      <c r="D142" s="84">
        <v>46062</v>
      </c>
      <c r="E142" s="88"/>
      <c r="F142" s="84"/>
      <c r="G142" s="85"/>
      <c r="H142" s="83"/>
      <c r="I142" s="85"/>
      <c r="J142" s="83"/>
      <c r="K142" s="85"/>
      <c r="L142" s="83"/>
      <c r="M142" s="85"/>
      <c r="N142" s="83"/>
      <c r="O142" s="85"/>
      <c r="P142" s="83"/>
      <c r="Q142" s="85"/>
      <c r="R142" s="83"/>
      <c r="S142" s="85"/>
      <c r="T142" s="83"/>
      <c r="U142" s="85"/>
      <c r="V142" s="83"/>
      <c r="W142" s="85"/>
      <c r="X142" s="83"/>
      <c r="Y142" s="85"/>
      <c r="Z142" s="83"/>
      <c r="AA142" s="85"/>
    </row>
    <row r="143" spans="1:27" s="94" customFormat="1" x14ac:dyDescent="0.15">
      <c r="A143" s="86">
        <f t="shared" si="19"/>
        <v>610</v>
      </c>
      <c r="B143" s="83" t="s">
        <v>465</v>
      </c>
      <c r="C143" s="87">
        <v>610</v>
      </c>
      <c r="D143" s="84">
        <v>46060</v>
      </c>
      <c r="E143" s="88"/>
      <c r="F143" s="84"/>
      <c r="G143" s="85"/>
      <c r="H143" s="84"/>
      <c r="I143" s="85"/>
      <c r="J143" s="84"/>
      <c r="K143" s="85"/>
      <c r="L143" s="84"/>
      <c r="M143" s="85"/>
      <c r="N143" s="83"/>
      <c r="O143" s="85"/>
      <c r="P143" s="83"/>
      <c r="Q143" s="85"/>
      <c r="R143" s="83"/>
      <c r="S143" s="85"/>
      <c r="T143" s="83"/>
      <c r="U143" s="85"/>
      <c r="V143" s="83"/>
      <c r="W143" s="85"/>
      <c r="X143" s="83"/>
      <c r="Y143" s="85"/>
      <c r="Z143" s="83"/>
      <c r="AA143" s="85"/>
    </row>
    <row r="144" spans="1:27" s="94" customFormat="1" x14ac:dyDescent="0.15">
      <c r="A144" s="86">
        <f t="shared" si="19"/>
        <v>340</v>
      </c>
      <c r="B144" s="164" t="s">
        <v>466</v>
      </c>
      <c r="C144" s="87">
        <v>1390</v>
      </c>
      <c r="D144" s="84">
        <v>46060</v>
      </c>
      <c r="E144" s="88">
        <v>350</v>
      </c>
      <c r="F144" s="84">
        <v>46060</v>
      </c>
      <c r="G144" s="85">
        <v>700</v>
      </c>
      <c r="H144" s="84">
        <v>46076</v>
      </c>
      <c r="I144" s="85"/>
      <c r="J144" s="83"/>
      <c r="K144" s="85"/>
      <c r="L144" s="83"/>
      <c r="M144" s="85"/>
      <c r="N144" s="83"/>
      <c r="O144" s="85"/>
      <c r="P144" s="83"/>
      <c r="Q144" s="85"/>
      <c r="R144" s="83"/>
      <c r="S144" s="85"/>
      <c r="T144" s="83"/>
      <c r="U144" s="85"/>
      <c r="V144" s="83"/>
      <c r="W144" s="85"/>
      <c r="X144" s="83"/>
      <c r="Y144" s="85"/>
      <c r="Z144" s="83"/>
      <c r="AA144" s="85"/>
    </row>
    <row r="145" spans="1:27" s="94" customFormat="1" ht="14.25" hidden="1" customHeight="1" x14ac:dyDescent="0.15">
      <c r="A145" s="86">
        <f t="shared" si="19"/>
        <v>0</v>
      </c>
      <c r="B145" s="83" t="s">
        <v>488</v>
      </c>
      <c r="C145" s="87">
        <v>5552</v>
      </c>
      <c r="D145" s="84">
        <v>46061</v>
      </c>
      <c r="E145" s="88">
        <v>5552</v>
      </c>
      <c r="F145" s="84">
        <v>46065</v>
      </c>
      <c r="G145" s="85"/>
      <c r="H145" s="83"/>
      <c r="I145" s="85"/>
      <c r="J145" s="83"/>
      <c r="K145" s="85"/>
      <c r="L145" s="83"/>
      <c r="M145" s="85"/>
      <c r="N145" s="83"/>
      <c r="O145" s="85"/>
      <c r="P145" s="83"/>
      <c r="Q145" s="85"/>
      <c r="R145" s="83"/>
      <c r="S145" s="85"/>
      <c r="T145" s="83"/>
      <c r="U145" s="85"/>
      <c r="V145" s="83"/>
      <c r="W145" s="85"/>
      <c r="X145" s="83"/>
      <c r="Y145" s="85"/>
      <c r="Z145" s="83"/>
      <c r="AA145" s="85"/>
    </row>
    <row r="146" spans="1:27" s="94" customFormat="1" x14ac:dyDescent="0.15">
      <c r="A146" s="86">
        <f>C146-E146-G146-I146-K146-M146-O146-Q146-S146-U146</f>
        <v>410</v>
      </c>
      <c r="B146" s="164" t="s">
        <v>466</v>
      </c>
      <c r="C146" s="87">
        <v>410</v>
      </c>
      <c r="D146" s="84">
        <v>46076</v>
      </c>
      <c r="E146" s="88"/>
      <c r="F146" s="84"/>
      <c r="G146" s="85"/>
      <c r="H146" s="83"/>
      <c r="I146" s="85"/>
      <c r="J146" s="83"/>
      <c r="K146" s="85"/>
      <c r="L146" s="83"/>
      <c r="M146" s="85"/>
      <c r="N146" s="83"/>
      <c r="O146" s="85"/>
      <c r="P146" s="83"/>
      <c r="Q146" s="85"/>
      <c r="R146" s="83"/>
      <c r="S146" s="85"/>
      <c r="T146" s="83"/>
      <c r="U146" s="85"/>
      <c r="V146" s="83"/>
      <c r="W146" s="85"/>
      <c r="X146" s="83"/>
      <c r="Y146" s="85"/>
      <c r="Z146" s="83"/>
      <c r="AA146" s="85"/>
    </row>
    <row r="147" spans="1:27" s="94" customFormat="1" x14ac:dyDescent="0.15">
      <c r="A147" s="86">
        <f>C147-E147-G147-I147-K147-M147-O147-Q147-S147-U147</f>
        <v>1000</v>
      </c>
      <c r="B147" s="83" t="s">
        <v>490</v>
      </c>
      <c r="C147" s="87">
        <v>2110</v>
      </c>
      <c r="D147" s="84">
        <v>46065</v>
      </c>
      <c r="E147" s="88">
        <v>1110</v>
      </c>
      <c r="F147" s="84">
        <v>46065</v>
      </c>
      <c r="G147" s="85"/>
      <c r="H147" s="83"/>
      <c r="I147" s="85"/>
      <c r="J147" s="83"/>
      <c r="K147" s="85"/>
      <c r="L147" s="83"/>
      <c r="M147" s="85"/>
      <c r="N147" s="83"/>
      <c r="O147" s="85"/>
      <c r="P147" s="83"/>
      <c r="Q147" s="85"/>
      <c r="R147" s="83"/>
      <c r="S147" s="85"/>
      <c r="T147" s="83"/>
      <c r="U147" s="85"/>
      <c r="V147" s="83"/>
      <c r="W147" s="85"/>
      <c r="X147" s="83"/>
      <c r="Y147" s="85"/>
      <c r="Z147" s="83"/>
      <c r="AA147" s="85"/>
    </row>
    <row r="148" spans="1:27" s="94" customFormat="1" hidden="1" x14ac:dyDescent="0.15">
      <c r="A148" s="86">
        <f t="shared" ref="A148:A149" si="20">C148-E148-G148-I148-K148-M148-O148-Q148-S148-U148</f>
        <v>0</v>
      </c>
      <c r="B148" s="83" t="s">
        <v>491</v>
      </c>
      <c r="C148" s="87">
        <v>370</v>
      </c>
      <c r="D148" s="84">
        <v>46065</v>
      </c>
      <c r="E148" s="88">
        <v>370</v>
      </c>
      <c r="F148" s="84">
        <v>46074</v>
      </c>
      <c r="G148" s="85"/>
      <c r="H148" s="84"/>
      <c r="I148" s="85"/>
      <c r="J148" s="84"/>
      <c r="K148" s="85"/>
      <c r="L148" s="83"/>
      <c r="M148" s="85"/>
      <c r="N148" s="83"/>
      <c r="O148" s="85"/>
      <c r="P148" s="83"/>
      <c r="Q148" s="85"/>
      <c r="R148" s="83"/>
      <c r="S148" s="85"/>
      <c r="T148" s="83"/>
      <c r="U148" s="85"/>
      <c r="V148" s="83"/>
      <c r="W148" s="85"/>
      <c r="X148" s="83"/>
      <c r="Y148" s="85"/>
      <c r="Z148" s="83"/>
      <c r="AA148" s="85"/>
    </row>
    <row r="149" spans="1:27" s="94" customFormat="1" x14ac:dyDescent="0.15">
      <c r="A149" s="86">
        <f t="shared" si="20"/>
        <v>19500</v>
      </c>
      <c r="B149" s="83" t="s">
        <v>535</v>
      </c>
      <c r="C149" s="87">
        <v>19500</v>
      </c>
      <c r="D149" s="84">
        <v>46067</v>
      </c>
      <c r="E149" s="88"/>
      <c r="F149" s="84"/>
      <c r="G149" s="85"/>
      <c r="H149" s="83"/>
      <c r="I149" s="85"/>
      <c r="J149" s="83"/>
      <c r="K149" s="85"/>
      <c r="L149" s="83"/>
      <c r="M149" s="85"/>
      <c r="N149" s="83"/>
      <c r="O149" s="85"/>
      <c r="P149" s="83"/>
      <c r="Q149" s="85"/>
      <c r="R149" s="83"/>
      <c r="S149" s="85"/>
      <c r="T149" s="83"/>
      <c r="U149" s="85"/>
      <c r="V149" s="83"/>
      <c r="W149" s="85"/>
      <c r="X149" s="83"/>
      <c r="Y149" s="85"/>
      <c r="Z149" s="83"/>
      <c r="AA149" s="85"/>
    </row>
    <row r="150" spans="1:27" s="94" customFormat="1" x14ac:dyDescent="0.15">
      <c r="A150" s="86">
        <f>C150-E150-G150-I150-K150-M150-O150-Q150-S150-U150</f>
        <v>26309</v>
      </c>
      <c r="B150" s="83" t="s">
        <v>536</v>
      </c>
      <c r="C150" s="87">
        <v>26309</v>
      </c>
      <c r="D150" s="84">
        <v>46067</v>
      </c>
      <c r="E150" s="88"/>
      <c r="F150" s="84"/>
      <c r="G150" s="85"/>
      <c r="H150" s="83"/>
      <c r="I150" s="85"/>
      <c r="J150" s="83"/>
      <c r="K150" s="85"/>
      <c r="L150" s="83"/>
      <c r="M150" s="85"/>
      <c r="N150" s="83"/>
      <c r="O150" s="85"/>
      <c r="P150" s="83"/>
      <c r="Q150" s="85"/>
      <c r="R150" s="83"/>
      <c r="S150" s="85"/>
      <c r="T150" s="83"/>
      <c r="U150" s="85"/>
      <c r="V150" s="83"/>
      <c r="W150" s="85"/>
      <c r="X150" s="83"/>
      <c r="Y150" s="85"/>
      <c r="Z150" s="83"/>
      <c r="AA150" s="85"/>
    </row>
    <row r="151" spans="1:27" s="94" customFormat="1" x14ac:dyDescent="0.15">
      <c r="A151" s="86">
        <f t="shared" ref="A151:A157" si="21">C151-E151-G151-I151-K151-M151-O151-Q151-S151-U151</f>
        <v>4332</v>
      </c>
      <c r="B151" s="194" t="s">
        <v>508</v>
      </c>
      <c r="C151" s="87">
        <v>4332</v>
      </c>
      <c r="D151" s="84">
        <v>46068</v>
      </c>
      <c r="E151" s="88"/>
      <c r="F151" s="84"/>
      <c r="G151" s="85"/>
      <c r="H151" s="83"/>
      <c r="I151" s="85"/>
      <c r="J151" s="83"/>
      <c r="K151" s="85"/>
      <c r="L151" s="83"/>
      <c r="M151" s="85"/>
      <c r="N151" s="83"/>
      <c r="O151" s="85"/>
      <c r="P151" s="83"/>
      <c r="Q151" s="85"/>
      <c r="R151" s="83"/>
      <c r="S151" s="85"/>
      <c r="T151" s="83"/>
      <c r="U151" s="85"/>
      <c r="V151" s="83"/>
      <c r="W151" s="85"/>
      <c r="X151" s="83"/>
      <c r="Y151" s="85"/>
      <c r="Z151" s="83"/>
      <c r="AA151" s="85"/>
    </row>
    <row r="152" spans="1:27" s="94" customFormat="1" x14ac:dyDescent="0.15">
      <c r="A152" s="86">
        <f t="shared" si="21"/>
        <v>4345</v>
      </c>
      <c r="B152" s="194" t="s">
        <v>508</v>
      </c>
      <c r="C152" s="87">
        <v>4345</v>
      </c>
      <c r="D152" s="84">
        <v>46082</v>
      </c>
      <c r="E152" s="88"/>
      <c r="F152" s="84"/>
      <c r="G152" s="85"/>
      <c r="H152" s="83"/>
      <c r="I152" s="85"/>
      <c r="J152" s="83"/>
      <c r="K152" s="85"/>
      <c r="L152" s="83"/>
      <c r="M152" s="85"/>
      <c r="N152" s="83"/>
      <c r="O152" s="85"/>
      <c r="P152" s="83"/>
      <c r="Q152" s="85"/>
      <c r="R152" s="83"/>
      <c r="S152" s="85"/>
      <c r="T152" s="83"/>
      <c r="U152" s="85"/>
      <c r="V152" s="83"/>
      <c r="W152" s="85"/>
      <c r="X152" s="83"/>
      <c r="Y152" s="85"/>
      <c r="Z152" s="83"/>
      <c r="AA152" s="85"/>
    </row>
    <row r="153" spans="1:27" s="94" customFormat="1" x14ac:dyDescent="0.15">
      <c r="A153" s="86">
        <f t="shared" si="21"/>
        <v>8480</v>
      </c>
      <c r="B153" s="83" t="s">
        <v>545</v>
      </c>
      <c r="C153" s="87">
        <v>8480</v>
      </c>
      <c r="D153" s="84">
        <v>46071</v>
      </c>
      <c r="E153" s="88"/>
      <c r="F153" s="84"/>
      <c r="G153" s="85"/>
      <c r="H153" s="83"/>
      <c r="I153" s="85"/>
      <c r="J153" s="83"/>
      <c r="K153" s="85"/>
      <c r="L153" s="83"/>
      <c r="M153" s="85"/>
      <c r="N153" s="83"/>
      <c r="O153" s="85"/>
      <c r="P153" s="83"/>
      <c r="Q153" s="85"/>
      <c r="R153" s="83"/>
      <c r="S153" s="85"/>
      <c r="T153" s="83"/>
      <c r="U153" s="85"/>
      <c r="V153" s="83"/>
      <c r="W153" s="85"/>
      <c r="X153" s="83"/>
      <c r="Y153" s="85"/>
      <c r="Z153" s="83"/>
      <c r="AA153" s="85"/>
    </row>
    <row r="154" spans="1:27" s="94" customFormat="1" x14ac:dyDescent="0.15">
      <c r="A154" s="86">
        <f t="shared" si="21"/>
        <v>8590</v>
      </c>
      <c r="B154" s="83" t="s">
        <v>555</v>
      </c>
      <c r="C154" s="87">
        <v>9590</v>
      </c>
      <c r="D154" s="84">
        <v>46071</v>
      </c>
      <c r="E154" s="88">
        <v>1000</v>
      </c>
      <c r="F154" s="84">
        <v>46075</v>
      </c>
      <c r="G154" s="85"/>
      <c r="H154" s="83"/>
      <c r="I154" s="85"/>
      <c r="J154" s="83"/>
      <c r="K154" s="85"/>
      <c r="L154" s="83"/>
      <c r="M154" s="85"/>
      <c r="N154" s="83"/>
      <c r="O154" s="85"/>
      <c r="P154" s="83"/>
      <c r="Q154" s="85"/>
      <c r="R154" s="83"/>
      <c r="S154" s="85"/>
      <c r="T154" s="83"/>
      <c r="U154" s="85"/>
      <c r="V154" s="83"/>
      <c r="W154" s="85"/>
      <c r="X154" s="83"/>
      <c r="Y154" s="85"/>
      <c r="Z154" s="83"/>
      <c r="AA154" s="85"/>
    </row>
    <row r="155" spans="1:27" s="94" customFormat="1" x14ac:dyDescent="0.15">
      <c r="A155" s="86">
        <f t="shared" si="21"/>
        <v>700</v>
      </c>
      <c r="B155" s="83" t="s">
        <v>169</v>
      </c>
      <c r="C155" s="87">
        <v>900</v>
      </c>
      <c r="D155" s="84">
        <v>46071</v>
      </c>
      <c r="E155" s="88">
        <v>200</v>
      </c>
      <c r="F155" s="84">
        <v>46071</v>
      </c>
      <c r="G155" s="85"/>
      <c r="H155" s="83"/>
      <c r="I155" s="85"/>
      <c r="J155" s="83"/>
      <c r="K155" s="85"/>
      <c r="L155" s="83"/>
      <c r="M155" s="85"/>
      <c r="N155" s="83"/>
      <c r="O155" s="85"/>
      <c r="P155" s="83"/>
      <c r="Q155" s="85"/>
      <c r="R155" s="83"/>
      <c r="S155" s="85"/>
      <c r="T155" s="83"/>
      <c r="U155" s="85"/>
      <c r="V155" s="83"/>
      <c r="W155" s="85"/>
      <c r="X155" s="83"/>
      <c r="Y155" s="85"/>
      <c r="Z155" s="83"/>
      <c r="AA155" s="85"/>
    </row>
    <row r="156" spans="1:27" s="94" customFormat="1" hidden="1" x14ac:dyDescent="0.15">
      <c r="A156" s="86">
        <f>C156-E156-G156-I156-K156-M156-O156-Q156-S156-U156</f>
        <v>0</v>
      </c>
      <c r="B156" s="164" t="s">
        <v>547</v>
      </c>
      <c r="C156" s="87">
        <v>2600</v>
      </c>
      <c r="D156" s="84">
        <v>46036</v>
      </c>
      <c r="E156" s="88">
        <v>300</v>
      </c>
      <c r="F156" s="84">
        <v>46037</v>
      </c>
      <c r="G156" s="85">
        <v>300</v>
      </c>
      <c r="H156" s="84">
        <v>46046</v>
      </c>
      <c r="I156" s="85">
        <v>300</v>
      </c>
      <c r="J156" s="84">
        <v>46055</v>
      </c>
      <c r="K156" s="85">
        <v>300</v>
      </c>
      <c r="L156" s="84">
        <v>46060</v>
      </c>
      <c r="M156" s="85">
        <v>300</v>
      </c>
      <c r="N156" s="84">
        <v>46070</v>
      </c>
      <c r="O156" s="85">
        <v>300</v>
      </c>
      <c r="P156" s="84">
        <v>46071</v>
      </c>
      <c r="Q156" s="85">
        <v>300</v>
      </c>
      <c r="R156" s="84">
        <v>46074</v>
      </c>
      <c r="S156" s="85">
        <v>300</v>
      </c>
      <c r="T156" s="84">
        <v>46078</v>
      </c>
      <c r="U156" s="85">
        <v>200</v>
      </c>
      <c r="V156" s="84">
        <v>46079</v>
      </c>
      <c r="W156" s="85"/>
      <c r="X156" s="83"/>
      <c r="Y156" s="85"/>
      <c r="Z156" s="83"/>
      <c r="AA156" s="85"/>
    </row>
    <row r="157" spans="1:27" s="94" customFormat="1" x14ac:dyDescent="0.15">
      <c r="A157" s="86">
        <f t="shared" si="21"/>
        <v>865</v>
      </c>
      <c r="B157" s="164" t="s">
        <v>547</v>
      </c>
      <c r="C157" s="87">
        <v>1265</v>
      </c>
      <c r="D157" s="84">
        <v>46071</v>
      </c>
      <c r="E157" s="88">
        <v>100</v>
      </c>
      <c r="F157" s="84">
        <v>46079</v>
      </c>
      <c r="G157" s="85">
        <v>300</v>
      </c>
      <c r="H157" s="84">
        <v>46081</v>
      </c>
      <c r="I157" s="85"/>
      <c r="J157" s="83"/>
      <c r="K157" s="85"/>
      <c r="L157" s="83"/>
      <c r="M157" s="85"/>
      <c r="N157" s="83"/>
      <c r="O157" s="85"/>
      <c r="P157" s="83"/>
      <c r="Q157" s="85"/>
      <c r="R157" s="83"/>
      <c r="S157" s="85"/>
      <c r="T157" s="83"/>
      <c r="U157" s="85"/>
      <c r="V157" s="83"/>
      <c r="W157" s="85"/>
      <c r="X157" s="83"/>
      <c r="Y157" s="85"/>
      <c r="Z157" s="83"/>
      <c r="AA157" s="85"/>
    </row>
    <row r="158" spans="1:27" s="94" customFormat="1" x14ac:dyDescent="0.15">
      <c r="A158" s="86">
        <f>C158-E158-G158-I158-K158-M158-O158-Q158-S158-U158</f>
        <v>480</v>
      </c>
      <c r="B158" s="184" t="s">
        <v>436</v>
      </c>
      <c r="C158" s="87">
        <v>1020</v>
      </c>
      <c r="D158" s="84">
        <v>46048</v>
      </c>
      <c r="E158" s="88">
        <v>40</v>
      </c>
      <c r="F158" s="84">
        <v>46058</v>
      </c>
      <c r="G158" s="85">
        <v>500</v>
      </c>
      <c r="H158" s="84">
        <v>46071</v>
      </c>
      <c r="I158" s="85"/>
      <c r="J158" s="83"/>
      <c r="K158" s="85"/>
      <c r="L158" s="83"/>
      <c r="M158" s="85"/>
      <c r="N158" s="83"/>
      <c r="O158" s="85"/>
      <c r="P158" s="83"/>
      <c r="Q158" s="85"/>
      <c r="R158" s="83"/>
      <c r="S158" s="85"/>
      <c r="T158" s="83"/>
      <c r="U158" s="85"/>
      <c r="V158" s="83"/>
      <c r="W158" s="85"/>
      <c r="X158" s="83"/>
      <c r="Y158" s="85"/>
      <c r="Z158" s="83"/>
      <c r="AA158" s="85"/>
    </row>
    <row r="159" spans="1:27" s="94" customFormat="1" x14ac:dyDescent="0.15">
      <c r="A159" s="86">
        <f>C159-E159-G159-I159-K159-M159-O159-Q159-S159-U159</f>
        <v>1020</v>
      </c>
      <c r="B159" s="184" t="s">
        <v>436</v>
      </c>
      <c r="C159" s="87">
        <v>1020</v>
      </c>
      <c r="D159" s="84">
        <v>46058</v>
      </c>
      <c r="E159" s="88"/>
      <c r="F159" s="84"/>
      <c r="G159" s="85"/>
      <c r="H159" s="83"/>
      <c r="I159" s="85"/>
      <c r="J159" s="83"/>
      <c r="K159" s="85"/>
      <c r="L159" s="83"/>
      <c r="M159" s="85"/>
      <c r="N159" s="83"/>
      <c r="O159" s="85"/>
      <c r="P159" s="83"/>
      <c r="Q159" s="85"/>
      <c r="R159" s="83"/>
      <c r="S159" s="85"/>
      <c r="T159" s="83"/>
      <c r="U159" s="85"/>
      <c r="V159" s="83"/>
      <c r="W159" s="85"/>
      <c r="X159" s="83"/>
      <c r="Y159" s="85"/>
      <c r="Z159" s="83"/>
      <c r="AA159" s="85"/>
    </row>
    <row r="160" spans="1:27" s="94" customFormat="1" x14ac:dyDescent="0.15">
      <c r="A160" s="86">
        <f>C160-E160-G160-I160-K160-M160-O160-Q160-S160-U160</f>
        <v>370</v>
      </c>
      <c r="B160" s="184" t="s">
        <v>436</v>
      </c>
      <c r="C160" s="87">
        <v>370</v>
      </c>
      <c r="D160" s="84">
        <v>46071</v>
      </c>
      <c r="E160" s="88"/>
      <c r="F160" s="84"/>
      <c r="G160" s="85"/>
      <c r="H160" s="83"/>
      <c r="I160" s="85"/>
      <c r="J160" s="83"/>
      <c r="K160" s="85"/>
      <c r="L160" s="83"/>
      <c r="M160" s="85"/>
      <c r="N160" s="83"/>
      <c r="O160" s="85"/>
      <c r="P160" s="83"/>
      <c r="Q160" s="85"/>
      <c r="R160" s="83"/>
      <c r="S160" s="85"/>
      <c r="T160" s="83"/>
      <c r="U160" s="85"/>
      <c r="V160" s="83"/>
      <c r="W160" s="85"/>
      <c r="X160" s="83"/>
      <c r="Y160" s="85"/>
      <c r="Z160" s="83"/>
      <c r="AA160" s="85"/>
    </row>
    <row r="161" spans="1:27" s="94" customFormat="1" x14ac:dyDescent="0.15">
      <c r="A161" s="86">
        <f>C161-E161-G161-I161-K161-M161-O161-Q161-S161-U161</f>
        <v>500</v>
      </c>
      <c r="B161" s="164" t="s">
        <v>332</v>
      </c>
      <c r="C161" s="87">
        <v>2168</v>
      </c>
      <c r="D161" s="84">
        <v>45989</v>
      </c>
      <c r="E161" s="88">
        <v>308</v>
      </c>
      <c r="F161" s="84">
        <v>46062</v>
      </c>
      <c r="G161" s="85">
        <v>860</v>
      </c>
      <c r="H161" s="84">
        <v>46070</v>
      </c>
      <c r="I161" s="85">
        <v>500</v>
      </c>
      <c r="J161" s="84">
        <v>46081</v>
      </c>
      <c r="K161" s="85"/>
      <c r="L161" s="83"/>
      <c r="M161" s="85"/>
      <c r="N161" s="83"/>
      <c r="O161" s="85"/>
      <c r="P161" s="83"/>
      <c r="Q161" s="85"/>
      <c r="R161" s="83"/>
      <c r="S161" s="85"/>
      <c r="T161" s="83"/>
      <c r="U161" s="85"/>
      <c r="V161" s="83"/>
      <c r="W161" s="85"/>
      <c r="X161" s="83"/>
      <c r="Y161" s="85"/>
      <c r="Z161" s="83"/>
      <c r="AA161" s="85"/>
    </row>
    <row r="162" spans="1:27" s="94" customFormat="1" x14ac:dyDescent="0.15">
      <c r="A162" s="86">
        <f t="shared" ref="A162:A164" si="22">C162-E162-G162-I162-K162-M162-O162-Q162-S162-U162</f>
        <v>2457</v>
      </c>
      <c r="B162" s="164" t="s">
        <v>212</v>
      </c>
      <c r="C162" s="87">
        <v>2457</v>
      </c>
      <c r="D162" s="84">
        <v>46072</v>
      </c>
      <c r="E162" s="88"/>
      <c r="F162" s="84"/>
      <c r="G162" s="85"/>
      <c r="H162" s="83"/>
      <c r="I162" s="85"/>
      <c r="J162" s="83"/>
      <c r="K162" s="85"/>
      <c r="L162" s="83"/>
      <c r="M162" s="85"/>
      <c r="N162" s="83"/>
      <c r="O162" s="85"/>
      <c r="P162" s="83"/>
      <c r="Q162" s="85"/>
      <c r="R162" s="83"/>
      <c r="S162" s="85"/>
      <c r="T162" s="83"/>
      <c r="U162" s="85"/>
      <c r="V162" s="83"/>
      <c r="W162" s="85"/>
      <c r="X162" s="83"/>
      <c r="Y162" s="85"/>
      <c r="Z162" s="83"/>
      <c r="AA162" s="85"/>
    </row>
    <row r="163" spans="1:27" s="94" customFormat="1" x14ac:dyDescent="0.15">
      <c r="A163" s="86">
        <f t="shared" si="22"/>
        <v>1020</v>
      </c>
      <c r="B163" s="83" t="s">
        <v>550</v>
      </c>
      <c r="C163" s="87">
        <v>1020</v>
      </c>
      <c r="D163" s="84">
        <v>46072</v>
      </c>
      <c r="E163" s="88"/>
      <c r="F163" s="84"/>
      <c r="G163" s="85"/>
      <c r="H163" s="83"/>
      <c r="I163" s="85"/>
      <c r="J163" s="83"/>
      <c r="K163" s="85"/>
      <c r="L163" s="83"/>
      <c r="M163" s="85"/>
      <c r="N163" s="83"/>
      <c r="O163" s="85"/>
      <c r="P163" s="83"/>
      <c r="Q163" s="85"/>
      <c r="R163" s="83"/>
      <c r="S163" s="85"/>
      <c r="T163" s="83"/>
      <c r="U163" s="85"/>
      <c r="V163" s="83"/>
      <c r="W163" s="85"/>
      <c r="X163" s="83"/>
      <c r="Y163" s="85"/>
      <c r="Z163" s="83"/>
      <c r="AA163" s="85"/>
    </row>
    <row r="164" spans="1:27" s="94" customFormat="1" x14ac:dyDescent="0.15">
      <c r="A164" s="86">
        <f t="shared" si="22"/>
        <v>540</v>
      </c>
      <c r="B164" s="83" t="s">
        <v>259</v>
      </c>
      <c r="C164" s="87">
        <v>890</v>
      </c>
      <c r="D164" s="84">
        <v>46074</v>
      </c>
      <c r="E164" s="88">
        <v>350</v>
      </c>
      <c r="F164" s="84"/>
      <c r="G164" s="85"/>
      <c r="H164" s="83"/>
      <c r="I164" s="85"/>
      <c r="J164" s="83"/>
      <c r="K164" s="85"/>
      <c r="L164" s="83"/>
      <c r="M164" s="85"/>
      <c r="N164" s="83"/>
      <c r="O164" s="85"/>
      <c r="P164" s="83"/>
      <c r="Q164" s="85"/>
      <c r="R164" s="83"/>
      <c r="S164" s="85"/>
      <c r="T164" s="83"/>
      <c r="U164" s="85"/>
      <c r="V164" s="83"/>
      <c r="W164" s="85"/>
      <c r="X164" s="83"/>
      <c r="Y164" s="85"/>
      <c r="Z164" s="83"/>
      <c r="AA164" s="85"/>
    </row>
    <row r="165" spans="1:27" s="94" customFormat="1" x14ac:dyDescent="0.15">
      <c r="A165" s="86">
        <f t="shared" ref="A165" si="23">C165-E165-G165-I165-K165-M165-O165-Q165-S165-U165</f>
        <v>1082</v>
      </c>
      <c r="B165" s="164" t="s">
        <v>261</v>
      </c>
      <c r="C165" s="87">
        <v>1960</v>
      </c>
      <c r="D165" s="84">
        <v>46379</v>
      </c>
      <c r="E165" s="88">
        <v>128</v>
      </c>
      <c r="F165" s="84">
        <v>46034</v>
      </c>
      <c r="G165" s="85">
        <v>150</v>
      </c>
      <c r="H165" s="84">
        <v>46038</v>
      </c>
      <c r="I165" s="85">
        <v>200</v>
      </c>
      <c r="J165" s="84">
        <v>46058</v>
      </c>
      <c r="K165" s="85">
        <v>200</v>
      </c>
      <c r="L165" s="84">
        <v>46062</v>
      </c>
      <c r="M165" s="85">
        <v>200</v>
      </c>
      <c r="N165" s="84">
        <v>46074</v>
      </c>
      <c r="O165" s="85"/>
      <c r="P165" s="83"/>
      <c r="Q165" s="85"/>
      <c r="R165" s="83"/>
      <c r="S165" s="85"/>
      <c r="T165" s="83"/>
      <c r="U165" s="85"/>
      <c r="V165" s="83"/>
      <c r="W165" s="85"/>
      <c r="X165" s="83"/>
      <c r="Y165" s="85"/>
      <c r="Z165" s="83"/>
      <c r="AA165" s="85"/>
    </row>
    <row r="166" spans="1:27" s="94" customFormat="1" x14ac:dyDescent="0.15">
      <c r="A166" s="86">
        <f>C166-E166-G166-I166-K166-M166-O166-Q166-S166-U166</f>
        <v>305</v>
      </c>
      <c r="B166" s="164" t="s">
        <v>261</v>
      </c>
      <c r="C166" s="87">
        <v>305</v>
      </c>
      <c r="D166" s="84">
        <v>46030</v>
      </c>
      <c r="E166" s="88"/>
      <c r="F166" s="84"/>
      <c r="G166" s="85"/>
      <c r="H166" s="84"/>
      <c r="I166" s="85"/>
      <c r="J166" s="83"/>
      <c r="K166" s="85"/>
      <c r="L166" s="83"/>
      <c r="M166" s="85"/>
      <c r="N166" s="83"/>
      <c r="O166" s="85"/>
      <c r="P166" s="83"/>
      <c r="Q166" s="85"/>
      <c r="R166" s="83"/>
      <c r="S166" s="85"/>
      <c r="T166" s="83"/>
      <c r="U166" s="85"/>
      <c r="V166" s="83"/>
      <c r="W166" s="85"/>
      <c r="X166" s="83"/>
      <c r="Y166" s="85"/>
      <c r="Z166" s="83"/>
      <c r="AA166" s="85"/>
    </row>
    <row r="167" spans="1:27" s="94" customFormat="1" x14ac:dyDescent="0.15">
      <c r="A167" s="86">
        <f>C167-E167-G167-I167-K167-M167-O167-Q167-S167-U167</f>
        <v>905</v>
      </c>
      <c r="B167" s="164" t="s">
        <v>462</v>
      </c>
      <c r="C167" s="87">
        <v>905</v>
      </c>
      <c r="D167" s="84">
        <v>46058</v>
      </c>
      <c r="E167" s="88"/>
      <c r="F167" s="84"/>
      <c r="G167" s="85"/>
      <c r="H167" s="84"/>
      <c r="I167" s="85"/>
      <c r="J167" s="83"/>
      <c r="K167" s="85"/>
      <c r="L167" s="83"/>
      <c r="M167" s="85"/>
      <c r="N167" s="83"/>
      <c r="O167" s="85"/>
      <c r="P167" s="83"/>
      <c r="Q167" s="85"/>
      <c r="R167" s="83"/>
      <c r="S167" s="85"/>
      <c r="T167" s="83"/>
      <c r="U167" s="85"/>
      <c r="V167" s="83"/>
      <c r="W167" s="85"/>
      <c r="X167" s="83"/>
      <c r="Y167" s="85"/>
      <c r="Z167" s="83"/>
      <c r="AA167" s="85"/>
    </row>
    <row r="168" spans="1:27" s="94" customFormat="1" x14ac:dyDescent="0.15">
      <c r="A168" s="86">
        <f>C168-E168-G168-I168-K168-M168-O168-Q168-S168-U168</f>
        <v>185</v>
      </c>
      <c r="B168" s="164" t="s">
        <v>462</v>
      </c>
      <c r="C168" s="87">
        <v>185</v>
      </c>
      <c r="D168" s="84">
        <v>46074</v>
      </c>
      <c r="E168" s="88"/>
      <c r="F168" s="84"/>
      <c r="G168" s="85"/>
      <c r="H168" s="83"/>
      <c r="I168" s="85"/>
      <c r="J168" s="83"/>
      <c r="K168" s="85"/>
      <c r="L168" s="83"/>
      <c r="M168" s="85"/>
      <c r="N168" s="83"/>
      <c r="O168" s="85"/>
      <c r="P168" s="83"/>
      <c r="Q168" s="85"/>
      <c r="R168" s="83"/>
      <c r="S168" s="85"/>
      <c r="T168" s="83"/>
      <c r="U168" s="85"/>
      <c r="V168" s="83"/>
      <c r="W168" s="85"/>
      <c r="X168" s="83"/>
      <c r="Y168" s="85"/>
      <c r="Z168" s="83"/>
      <c r="AA168" s="85"/>
    </row>
    <row r="169" spans="1:27" s="94" customFormat="1" hidden="1" x14ac:dyDescent="0.15">
      <c r="A169" s="86">
        <f t="shared" ref="A169" si="24">C169-E169-G169-I169-K169-M169-O169-Q169-S169-U169</f>
        <v>0</v>
      </c>
      <c r="B169" s="83" t="s">
        <v>567</v>
      </c>
      <c r="C169" s="87">
        <v>15360</v>
      </c>
      <c r="D169" s="84">
        <v>46078</v>
      </c>
      <c r="E169" s="88">
        <v>15360</v>
      </c>
      <c r="F169" s="84">
        <v>46081</v>
      </c>
      <c r="G169" s="85"/>
      <c r="H169" s="83"/>
      <c r="I169" s="85"/>
      <c r="J169" s="83"/>
      <c r="K169" s="85"/>
      <c r="L169" s="83"/>
      <c r="M169" s="85"/>
      <c r="N169" s="83"/>
      <c r="O169" s="85"/>
      <c r="P169" s="83"/>
      <c r="Q169" s="85"/>
      <c r="R169" s="83"/>
      <c r="S169" s="85"/>
      <c r="T169" s="83"/>
      <c r="U169" s="85"/>
      <c r="V169" s="83"/>
      <c r="W169" s="85"/>
      <c r="X169" s="83"/>
      <c r="Y169" s="85"/>
      <c r="Z169" s="83"/>
      <c r="AA169" s="85"/>
    </row>
    <row r="170" spans="1:27" s="94" customFormat="1" x14ac:dyDescent="0.15">
      <c r="A170" s="86">
        <f t="shared" ref="A170" si="25">C170-E170-G170-I170-K170-M170-O170-Q170-S170-U170</f>
        <v>0</v>
      </c>
      <c r="B170" s="83"/>
      <c r="C170" s="87"/>
      <c r="D170" s="84"/>
      <c r="E170" s="88"/>
      <c r="F170" s="84"/>
      <c r="G170" s="85"/>
      <c r="H170" s="83"/>
      <c r="I170" s="85"/>
      <c r="J170" s="83"/>
      <c r="K170" s="85"/>
      <c r="L170" s="83"/>
      <c r="M170" s="85"/>
      <c r="N170" s="83"/>
      <c r="O170" s="85"/>
      <c r="P170" s="83"/>
      <c r="Q170" s="85"/>
      <c r="R170" s="83"/>
      <c r="S170" s="85"/>
      <c r="T170" s="83"/>
      <c r="U170" s="85"/>
      <c r="V170" s="83"/>
      <c r="W170" s="85"/>
      <c r="X170" s="83"/>
      <c r="Y170" s="85"/>
      <c r="Z170" s="83"/>
      <c r="AA170" s="85"/>
    </row>
    <row r="171" spans="1:27" x14ac:dyDescent="0.15">
      <c r="A171" s="89">
        <f>SUM(A134:A170)</f>
        <v>121765</v>
      </c>
      <c r="B171" s="36" t="s">
        <v>301</v>
      </c>
      <c r="C171" s="116"/>
      <c r="D171" s="179">
        <f>A69+A95+A132+A171</f>
        <v>209540</v>
      </c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  <c r="AA171" s="118"/>
    </row>
    <row r="174" spans="1:27" x14ac:dyDescent="0.15">
      <c r="B174" s="17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1"/>
  <sheetViews>
    <sheetView rightToLeft="1" tabSelected="1" zoomScale="63" zoomScaleNormal="63" workbookViewId="0">
      <selection activeCell="L28" sqref="L28"/>
    </sheetView>
  </sheetViews>
  <sheetFormatPr defaultColWidth="12.9921875" defaultRowHeight="18" x14ac:dyDescent="0.2"/>
  <cols>
    <col min="1" max="1" width="9.0703125" style="37" customWidth="1"/>
    <col min="2" max="2" width="17.16015625" style="37" customWidth="1"/>
    <col min="3" max="3" width="12.9921875" style="37"/>
    <col min="4" max="8" width="0" style="37" hidden="1" customWidth="1"/>
    <col min="9" max="9" width="18.51171875" style="37" hidden="1" customWidth="1"/>
    <col min="10" max="16384" width="12.9921875" style="37"/>
  </cols>
  <sheetData>
    <row r="1" spans="1:11" s="46" customFormat="1" x14ac:dyDescent="0.2">
      <c r="A1" s="45"/>
      <c r="B1" s="47"/>
      <c r="C1" s="48"/>
      <c r="D1" s="48"/>
      <c r="E1" s="48"/>
      <c r="F1" s="45"/>
      <c r="G1" s="45"/>
      <c r="H1" s="45"/>
      <c r="I1" s="49"/>
      <c r="K1" s="45"/>
    </row>
    <row r="2" spans="1:11" x14ac:dyDescent="0.2">
      <c r="C2" s="37" t="s">
        <v>441</v>
      </c>
    </row>
    <row r="3" spans="1:11" x14ac:dyDescent="0.2">
      <c r="A3" s="40" t="s">
        <v>183</v>
      </c>
      <c r="B3" s="40" t="s">
        <v>160</v>
      </c>
      <c r="C3" s="40" t="s">
        <v>193</v>
      </c>
      <c r="D3" s="40" t="s">
        <v>184</v>
      </c>
      <c r="E3" s="40" t="s">
        <v>185</v>
      </c>
      <c r="F3" s="40" t="s">
        <v>186</v>
      </c>
      <c r="G3" s="40" t="s">
        <v>187</v>
      </c>
      <c r="H3" s="40" t="s">
        <v>188</v>
      </c>
      <c r="I3" s="40" t="s">
        <v>189</v>
      </c>
    </row>
    <row r="4" spans="1:11" x14ac:dyDescent="0.2">
      <c r="A4" s="38" t="s">
        <v>181</v>
      </c>
      <c r="B4" s="39">
        <v>46054</v>
      </c>
      <c r="C4" s="124">
        <v>5140</v>
      </c>
      <c r="D4" s="124">
        <v>0</v>
      </c>
      <c r="E4" s="124">
        <v>0</v>
      </c>
      <c r="F4" s="124">
        <v>0</v>
      </c>
      <c r="G4" s="124">
        <v>0</v>
      </c>
      <c r="H4" s="124" t="s">
        <v>191</v>
      </c>
      <c r="I4" s="125" t="s">
        <v>192</v>
      </c>
    </row>
    <row r="5" spans="1:11" x14ac:dyDescent="0.2">
      <c r="A5" s="38" t="s">
        <v>176</v>
      </c>
      <c r="B5" s="39">
        <v>46055</v>
      </c>
      <c r="C5" s="124">
        <v>0</v>
      </c>
      <c r="D5" s="124">
        <v>5555</v>
      </c>
      <c r="E5" s="124">
        <v>6534</v>
      </c>
      <c r="F5" s="124">
        <v>5</v>
      </c>
      <c r="G5" s="124">
        <v>20</v>
      </c>
      <c r="H5" s="124" t="s">
        <v>191</v>
      </c>
      <c r="I5" s="125" t="s">
        <v>182</v>
      </c>
    </row>
    <row r="6" spans="1:11" x14ac:dyDescent="0.2">
      <c r="A6" s="38" t="s">
        <v>177</v>
      </c>
      <c r="B6" s="39">
        <v>46056</v>
      </c>
      <c r="C6" s="124">
        <v>5896</v>
      </c>
      <c r="D6" s="124">
        <v>0</v>
      </c>
      <c r="E6" s="124">
        <v>2745</v>
      </c>
      <c r="F6" s="124">
        <v>1</v>
      </c>
      <c r="G6" s="124">
        <v>15</v>
      </c>
      <c r="H6" s="124" t="s">
        <v>191</v>
      </c>
      <c r="I6" s="125" t="s">
        <v>190</v>
      </c>
    </row>
    <row r="7" spans="1:11" x14ac:dyDescent="0.2">
      <c r="A7" s="38" t="s">
        <v>178</v>
      </c>
      <c r="B7" s="39">
        <v>46057</v>
      </c>
      <c r="C7" s="124">
        <v>7782</v>
      </c>
      <c r="D7" s="124">
        <v>1440</v>
      </c>
      <c r="E7" s="124">
        <v>7514</v>
      </c>
      <c r="F7" s="124">
        <v>4</v>
      </c>
      <c r="G7" s="124">
        <v>20</v>
      </c>
      <c r="H7" s="124" t="s">
        <v>191</v>
      </c>
      <c r="I7" s="125" t="s">
        <v>182</v>
      </c>
    </row>
    <row r="8" spans="1:11" x14ac:dyDescent="0.2">
      <c r="A8" s="38" t="s">
        <v>179</v>
      </c>
      <c r="B8" s="39">
        <v>46058</v>
      </c>
      <c r="C8" s="124">
        <v>5733</v>
      </c>
      <c r="D8" s="124">
        <v>0</v>
      </c>
      <c r="E8" s="124">
        <v>2147</v>
      </c>
      <c r="F8" s="124">
        <v>1</v>
      </c>
      <c r="G8" s="124">
        <v>15</v>
      </c>
      <c r="H8" s="124" t="s">
        <v>191</v>
      </c>
      <c r="I8" s="125" t="s">
        <v>182</v>
      </c>
    </row>
    <row r="9" spans="1:11" x14ac:dyDescent="0.2">
      <c r="A9" s="38" t="s">
        <v>180</v>
      </c>
      <c r="B9" s="39">
        <v>46059</v>
      </c>
      <c r="C9" s="124">
        <v>0</v>
      </c>
      <c r="D9" s="124">
        <v>1440</v>
      </c>
      <c r="E9" s="124">
        <v>7514</v>
      </c>
      <c r="F9" s="124">
        <v>4</v>
      </c>
      <c r="G9" s="124">
        <v>20</v>
      </c>
      <c r="H9" s="124" t="s">
        <v>191</v>
      </c>
      <c r="I9" s="125" t="s">
        <v>182</v>
      </c>
    </row>
    <row r="10" spans="1:11" x14ac:dyDescent="0.2">
      <c r="A10" s="38" t="s">
        <v>175</v>
      </c>
      <c r="B10" s="39">
        <v>46060</v>
      </c>
      <c r="C10" s="124">
        <v>2450</v>
      </c>
      <c r="D10" s="124">
        <v>1440</v>
      </c>
      <c r="E10" s="124">
        <v>7514</v>
      </c>
      <c r="F10" s="124">
        <v>4</v>
      </c>
      <c r="G10" s="124">
        <v>20</v>
      </c>
      <c r="H10" s="124" t="s">
        <v>191</v>
      </c>
      <c r="I10" s="125" t="s">
        <v>182</v>
      </c>
    </row>
    <row r="11" spans="1:11" x14ac:dyDescent="0.2">
      <c r="A11" s="38" t="s">
        <v>181</v>
      </c>
      <c r="B11" s="39">
        <v>46061</v>
      </c>
      <c r="C11" s="124">
        <v>0</v>
      </c>
      <c r="D11" s="124">
        <v>1440</v>
      </c>
      <c r="E11" s="124">
        <v>7514</v>
      </c>
      <c r="F11" s="124">
        <v>4</v>
      </c>
      <c r="G11" s="124">
        <v>20</v>
      </c>
      <c r="H11" s="124" t="s">
        <v>191</v>
      </c>
      <c r="I11" s="125" t="s">
        <v>182</v>
      </c>
    </row>
    <row r="12" spans="1:11" x14ac:dyDescent="0.2">
      <c r="A12" s="38" t="s">
        <v>176</v>
      </c>
      <c r="B12" s="39">
        <v>46062</v>
      </c>
      <c r="C12" s="124">
        <v>6133</v>
      </c>
      <c r="D12" s="124">
        <v>1440</v>
      </c>
      <c r="E12" s="124">
        <v>7514</v>
      </c>
      <c r="F12" s="124">
        <v>4</v>
      </c>
      <c r="G12" s="124">
        <v>20</v>
      </c>
      <c r="H12" s="124" t="s">
        <v>191</v>
      </c>
      <c r="I12" s="125" t="s">
        <v>182</v>
      </c>
    </row>
    <row r="13" spans="1:11" x14ac:dyDescent="0.2">
      <c r="A13" s="38" t="s">
        <v>177</v>
      </c>
      <c r="B13" s="39">
        <v>46063</v>
      </c>
      <c r="C13" s="124">
        <v>0</v>
      </c>
      <c r="D13" s="124">
        <v>1440</v>
      </c>
      <c r="E13" s="124">
        <v>7514</v>
      </c>
      <c r="F13" s="124">
        <v>4</v>
      </c>
      <c r="G13" s="124">
        <v>20</v>
      </c>
      <c r="H13" s="124" t="s">
        <v>191</v>
      </c>
      <c r="I13" s="125" t="s">
        <v>182</v>
      </c>
    </row>
    <row r="14" spans="1:11" x14ac:dyDescent="0.2">
      <c r="A14" s="38" t="s">
        <v>178</v>
      </c>
      <c r="B14" s="39">
        <v>46064</v>
      </c>
      <c r="C14" s="124">
        <v>8062</v>
      </c>
      <c r="D14" s="124">
        <v>1440</v>
      </c>
      <c r="E14" s="124">
        <v>7514</v>
      </c>
      <c r="F14" s="124">
        <v>4</v>
      </c>
      <c r="G14" s="124">
        <v>20</v>
      </c>
      <c r="H14" s="124" t="s">
        <v>191</v>
      </c>
      <c r="I14" s="125" t="s">
        <v>182</v>
      </c>
    </row>
    <row r="15" spans="1:11" x14ac:dyDescent="0.2">
      <c r="A15" s="38" t="s">
        <v>179</v>
      </c>
      <c r="B15" s="39">
        <v>46065</v>
      </c>
      <c r="C15" s="124">
        <v>16065</v>
      </c>
      <c r="D15" s="124">
        <v>0</v>
      </c>
      <c r="E15" s="124">
        <v>0</v>
      </c>
      <c r="F15" s="124">
        <v>0</v>
      </c>
      <c r="G15" s="124">
        <v>0</v>
      </c>
      <c r="H15" s="124" t="s">
        <v>195</v>
      </c>
      <c r="I15" s="124" t="s">
        <v>195</v>
      </c>
    </row>
    <row r="16" spans="1:11" x14ac:dyDescent="0.2">
      <c r="A16" s="38" t="s">
        <v>180</v>
      </c>
      <c r="B16" s="39">
        <v>46066</v>
      </c>
      <c r="C16" s="124">
        <v>16595</v>
      </c>
      <c r="D16" s="124">
        <v>0</v>
      </c>
      <c r="E16" s="124">
        <v>0</v>
      </c>
      <c r="F16" s="124">
        <v>0</v>
      </c>
      <c r="G16" s="124">
        <v>0</v>
      </c>
      <c r="H16" s="124" t="s">
        <v>195</v>
      </c>
      <c r="I16" s="124" t="s">
        <v>195</v>
      </c>
    </row>
    <row r="17" spans="1:9" x14ac:dyDescent="0.2">
      <c r="A17" s="38" t="s">
        <v>175</v>
      </c>
      <c r="B17" s="39">
        <v>46067</v>
      </c>
      <c r="C17" s="124">
        <v>67359</v>
      </c>
      <c r="D17" s="124">
        <v>3977</v>
      </c>
      <c r="E17" s="124">
        <v>0</v>
      </c>
      <c r="F17" s="124">
        <v>1</v>
      </c>
      <c r="G17" s="124">
        <v>10</v>
      </c>
      <c r="H17" s="124" t="s">
        <v>201</v>
      </c>
      <c r="I17" s="124" t="s">
        <v>196</v>
      </c>
    </row>
    <row r="18" spans="1:9" x14ac:dyDescent="0.2">
      <c r="A18" s="38" t="s">
        <v>181</v>
      </c>
      <c r="B18" s="39">
        <v>46068</v>
      </c>
      <c r="C18" s="124">
        <v>17492</v>
      </c>
      <c r="D18" s="124">
        <v>605</v>
      </c>
      <c r="E18" s="124">
        <v>0</v>
      </c>
      <c r="F18" s="124">
        <v>1</v>
      </c>
      <c r="G18" s="124">
        <v>8</v>
      </c>
      <c r="H18" s="124" t="s">
        <v>206</v>
      </c>
      <c r="I18" s="124" t="s">
        <v>205</v>
      </c>
    </row>
    <row r="19" spans="1:9" x14ac:dyDescent="0.2">
      <c r="A19" s="38" t="s">
        <v>176</v>
      </c>
      <c r="B19" s="39">
        <v>46069</v>
      </c>
      <c r="C19" s="186">
        <v>0</v>
      </c>
      <c r="D19" s="124">
        <v>4591</v>
      </c>
      <c r="E19" s="124">
        <f>C19-D19</f>
        <v>-4591</v>
      </c>
      <c r="F19" s="124">
        <v>4</v>
      </c>
      <c r="G19" s="124">
        <v>15</v>
      </c>
      <c r="H19" s="124" t="s">
        <v>202</v>
      </c>
      <c r="I19" s="124" t="s">
        <v>196</v>
      </c>
    </row>
    <row r="20" spans="1:9" x14ac:dyDescent="0.2">
      <c r="A20" s="38" t="s">
        <v>177</v>
      </c>
      <c r="B20" s="39">
        <v>46070</v>
      </c>
      <c r="C20" s="124">
        <v>0</v>
      </c>
      <c r="D20" s="124">
        <v>3721</v>
      </c>
      <c r="E20" s="124">
        <f>C20-D20</f>
        <v>-3721</v>
      </c>
      <c r="F20" s="124">
        <v>5</v>
      </c>
      <c r="G20" s="124">
        <v>20</v>
      </c>
      <c r="H20" s="124" t="s">
        <v>202</v>
      </c>
      <c r="I20" s="124" t="s">
        <v>196</v>
      </c>
    </row>
    <row r="21" spans="1:9" x14ac:dyDescent="0.2">
      <c r="A21" s="38" t="s">
        <v>178</v>
      </c>
      <c r="B21" s="39">
        <v>46071</v>
      </c>
      <c r="C21" s="124">
        <v>20605</v>
      </c>
      <c r="D21" s="124">
        <v>108</v>
      </c>
      <c r="E21" s="124">
        <f>C21-D21</f>
        <v>20497</v>
      </c>
      <c r="F21" s="124">
        <v>2</v>
      </c>
      <c r="G21" s="124">
        <v>10</v>
      </c>
      <c r="H21" s="124" t="s">
        <v>202</v>
      </c>
      <c r="I21" s="124" t="s">
        <v>196</v>
      </c>
    </row>
    <row r="22" spans="1:9" x14ac:dyDescent="0.2">
      <c r="A22" s="38" t="s">
        <v>179</v>
      </c>
      <c r="B22" s="39">
        <v>46072</v>
      </c>
      <c r="C22" s="124">
        <v>3477</v>
      </c>
      <c r="D22" s="124">
        <v>0</v>
      </c>
      <c r="E22" s="124">
        <v>0</v>
      </c>
      <c r="F22" s="124">
        <v>0</v>
      </c>
      <c r="G22" s="124">
        <v>0</v>
      </c>
      <c r="H22" s="124" t="s">
        <v>195</v>
      </c>
      <c r="I22" s="124" t="s">
        <v>195</v>
      </c>
    </row>
    <row r="23" spans="1:9" x14ac:dyDescent="0.2">
      <c r="A23" s="38" t="s">
        <v>180</v>
      </c>
      <c r="B23" s="39">
        <v>46073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 t="s">
        <v>195</v>
      </c>
      <c r="I23" s="124" t="s">
        <v>195</v>
      </c>
    </row>
    <row r="24" spans="1:9" x14ac:dyDescent="0.2">
      <c r="A24" s="38" t="s">
        <v>175</v>
      </c>
      <c r="B24" s="39">
        <v>46074</v>
      </c>
      <c r="C24" s="124">
        <v>1075</v>
      </c>
      <c r="D24" s="124">
        <v>635</v>
      </c>
      <c r="E24" s="124">
        <f>C24-D24</f>
        <v>440</v>
      </c>
      <c r="F24" s="124">
        <v>2</v>
      </c>
      <c r="G24" s="124">
        <v>20</v>
      </c>
      <c r="H24" s="124" t="s">
        <v>206</v>
      </c>
      <c r="I24" s="124" t="s">
        <v>207</v>
      </c>
    </row>
    <row r="25" spans="1:9" x14ac:dyDescent="0.2">
      <c r="A25" s="38" t="s">
        <v>181</v>
      </c>
      <c r="B25" s="39">
        <v>46075</v>
      </c>
      <c r="C25" s="124">
        <v>0</v>
      </c>
      <c r="D25" s="124">
        <v>6709</v>
      </c>
      <c r="E25" s="124">
        <f>C25-D25</f>
        <v>-6709</v>
      </c>
      <c r="F25" s="124">
        <v>9</v>
      </c>
      <c r="G25" s="124">
        <v>20</v>
      </c>
      <c r="H25" s="124" t="s">
        <v>208</v>
      </c>
      <c r="I25" s="124" t="s">
        <v>196</v>
      </c>
    </row>
    <row r="26" spans="1:9" x14ac:dyDescent="0.2">
      <c r="A26" s="38" t="s">
        <v>176</v>
      </c>
      <c r="B26" s="39">
        <v>46076</v>
      </c>
      <c r="C26" s="124">
        <v>3005</v>
      </c>
      <c r="D26" s="124">
        <v>0</v>
      </c>
      <c r="E26" s="124">
        <f>C26-D26</f>
        <v>3005</v>
      </c>
      <c r="F26" s="124">
        <v>1</v>
      </c>
      <c r="G26" s="124">
        <v>5</v>
      </c>
      <c r="H26" s="124" t="s">
        <v>206</v>
      </c>
      <c r="I26" s="124" t="s">
        <v>210</v>
      </c>
    </row>
    <row r="27" spans="1:9" x14ac:dyDescent="0.2">
      <c r="A27" s="38" t="s">
        <v>177</v>
      </c>
      <c r="B27" s="39">
        <v>46077</v>
      </c>
      <c r="C27" s="124">
        <v>0</v>
      </c>
      <c r="D27" s="124">
        <v>925</v>
      </c>
      <c r="E27" s="124">
        <f>C27-D27</f>
        <v>-925</v>
      </c>
      <c r="F27" s="124">
        <v>3</v>
      </c>
      <c r="G27" s="124">
        <v>15</v>
      </c>
      <c r="H27" s="124" t="s">
        <v>206</v>
      </c>
      <c r="I27" s="124" t="s">
        <v>196</v>
      </c>
    </row>
    <row r="28" spans="1:9" x14ac:dyDescent="0.2">
      <c r="A28" s="38" t="s">
        <v>178</v>
      </c>
      <c r="B28" s="39">
        <v>46078</v>
      </c>
      <c r="C28" s="124">
        <v>15360</v>
      </c>
      <c r="D28" s="124">
        <v>2907</v>
      </c>
      <c r="E28" s="124">
        <f>C28-D28</f>
        <v>12453</v>
      </c>
      <c r="F28" s="124">
        <v>9</v>
      </c>
      <c r="G28" s="124">
        <v>25</v>
      </c>
      <c r="H28" s="124" t="s">
        <v>206</v>
      </c>
      <c r="I28" s="124" t="s">
        <v>196</v>
      </c>
    </row>
    <row r="29" spans="1:9" x14ac:dyDescent="0.2">
      <c r="A29" s="38" t="s">
        <v>179</v>
      </c>
      <c r="B29" s="39">
        <v>46079</v>
      </c>
      <c r="C29" s="124">
        <v>590</v>
      </c>
      <c r="D29" s="124"/>
      <c r="E29" s="124">
        <f t="shared" ref="E29:E30" si="0">C29-D29</f>
        <v>590</v>
      </c>
      <c r="F29" s="124"/>
      <c r="G29" s="124"/>
      <c r="H29" s="124"/>
      <c r="I29" s="124"/>
    </row>
    <row r="30" spans="1:9" x14ac:dyDescent="0.2">
      <c r="A30" s="38" t="s">
        <v>180</v>
      </c>
      <c r="B30" s="39">
        <v>46080</v>
      </c>
      <c r="C30" s="124">
        <v>0</v>
      </c>
      <c r="D30" s="124">
        <v>0</v>
      </c>
      <c r="E30" s="124">
        <f t="shared" si="0"/>
        <v>0</v>
      </c>
      <c r="F30" s="124"/>
      <c r="G30" s="124"/>
      <c r="H30" s="124"/>
      <c r="I30" s="124"/>
    </row>
    <row r="31" spans="1:9" x14ac:dyDescent="0.2">
      <c r="A31" s="38" t="s">
        <v>175</v>
      </c>
      <c r="B31" s="39">
        <v>46081</v>
      </c>
      <c r="C31" s="124">
        <v>4345</v>
      </c>
      <c r="D31" s="124"/>
      <c r="E31" s="124"/>
      <c r="F31" s="124"/>
      <c r="G31" s="124"/>
      <c r="H31" s="124"/>
      <c r="I31" s="124"/>
    </row>
    <row r="32" spans="1:9" x14ac:dyDescent="0.2">
      <c r="A32" s="38"/>
      <c r="B32" s="39"/>
      <c r="C32" s="124"/>
      <c r="D32" s="124"/>
      <c r="E32" s="124"/>
      <c r="F32" s="124"/>
      <c r="G32" s="124"/>
      <c r="H32" s="124"/>
      <c r="I32" s="124"/>
    </row>
    <row r="33" spans="1:20" x14ac:dyDescent="0.2">
      <c r="A33" s="38"/>
      <c r="B33" s="39"/>
      <c r="C33" s="124"/>
      <c r="D33" s="124"/>
      <c r="E33" s="124"/>
      <c r="F33" s="124"/>
      <c r="G33" s="124"/>
      <c r="H33" s="124"/>
      <c r="I33" s="124"/>
    </row>
    <row r="34" spans="1:20" x14ac:dyDescent="0.2">
      <c r="A34" s="38"/>
      <c r="B34" s="39"/>
      <c r="C34" s="124"/>
      <c r="D34" s="124"/>
      <c r="E34" s="124"/>
      <c r="F34" s="124"/>
      <c r="G34" s="124"/>
      <c r="H34" s="124"/>
      <c r="I34" s="124"/>
    </row>
    <row r="35" spans="1:20" ht="20.25" x14ac:dyDescent="0.25">
      <c r="A35" s="44"/>
      <c r="B35" s="44"/>
      <c r="C35" s="126">
        <f t="shared" ref="C35:I35" si="1">SUM(C4:C34)</f>
        <v>207164</v>
      </c>
      <c r="D35" s="126">
        <f t="shared" si="1"/>
        <v>39813</v>
      </c>
      <c r="E35" s="126">
        <f t="shared" si="1"/>
        <v>85063</v>
      </c>
      <c r="F35" s="126">
        <f t="shared" si="1"/>
        <v>72</v>
      </c>
      <c r="G35" s="126">
        <f t="shared" si="1"/>
        <v>338</v>
      </c>
      <c r="H35" s="126">
        <f t="shared" si="1"/>
        <v>0</v>
      </c>
      <c r="I35" s="126">
        <f t="shared" si="1"/>
        <v>0</v>
      </c>
      <c r="T35" s="188"/>
    </row>
    <row r="36" spans="1:20" ht="25.5" customHeight="1" x14ac:dyDescent="0.2">
      <c r="A36" s="190" t="s">
        <v>340</v>
      </c>
      <c r="B36" s="39"/>
      <c r="C36" s="39"/>
    </row>
    <row r="37" spans="1:20" hidden="1" x14ac:dyDescent="0.2">
      <c r="A37" s="190" t="s">
        <v>340</v>
      </c>
      <c r="B37" s="190"/>
      <c r="C37" s="191"/>
    </row>
    <row r="38" spans="1:20" hidden="1" x14ac:dyDescent="0.2">
      <c r="A38" s="190" t="s">
        <v>340</v>
      </c>
      <c r="B38" s="190"/>
      <c r="C38" s="190"/>
    </row>
    <row r="39" spans="1:20" hidden="1" x14ac:dyDescent="0.2">
      <c r="A39" s="190" t="s">
        <v>340</v>
      </c>
      <c r="B39" s="190"/>
      <c r="C39" s="190"/>
    </row>
    <row r="40" spans="1:20" x14ac:dyDescent="0.2">
      <c r="A40" s="190" t="s">
        <v>340</v>
      </c>
      <c r="B40" s="192"/>
      <c r="C40" s="191"/>
    </row>
    <row r="41" spans="1:20" ht="20.25" x14ac:dyDescent="0.25">
      <c r="A41" s="195" t="s">
        <v>341</v>
      </c>
      <c r="B41" s="195"/>
      <c r="C41" s="193">
        <f>C35-C36-C40</f>
        <v>207164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J73"/>
  <sheetViews>
    <sheetView rightToLeft="1" topLeftCell="C1" zoomScaleNormal="100" zoomScaleSheetLayoutView="100" workbookViewId="0">
      <selection activeCell="E28" sqref="E28"/>
    </sheetView>
  </sheetViews>
  <sheetFormatPr defaultColWidth="8.94921875" defaultRowHeight="14.25" x14ac:dyDescent="0.15"/>
  <cols>
    <col min="1" max="1" width="3.4296875" style="54" customWidth="1"/>
    <col min="2" max="2" width="9.8046875" style="66" customWidth="1"/>
    <col min="3" max="3" width="22.30859375" style="66" customWidth="1"/>
    <col min="4" max="4" width="7.23046875" style="66" customWidth="1"/>
    <col min="5" max="5" width="21.94140625" style="66" customWidth="1"/>
    <col min="6" max="6" width="9.4375" style="66" customWidth="1"/>
    <col min="7" max="7" width="21.328125" style="66" customWidth="1"/>
    <col min="8" max="8" width="7.84375" style="66" bestFit="1" customWidth="1"/>
    <col min="9" max="9" width="18.87890625" style="66" customWidth="1"/>
    <col min="10" max="10" width="7.23046875" style="66" customWidth="1"/>
    <col min="11" max="11" width="5.63671875" style="66" hidden="1" customWidth="1"/>
    <col min="12" max="13" width="0" style="66" hidden="1" customWidth="1"/>
    <col min="14" max="14" width="14.21875" style="66" hidden="1" customWidth="1"/>
    <col min="15" max="15" width="33.58984375" style="66" bestFit="1" customWidth="1"/>
    <col min="16" max="24" width="8.94921875" style="54"/>
    <col min="25" max="34" width="0" style="54" hidden="1" customWidth="1"/>
    <col min="35" max="35" width="8.94921875" style="54"/>
    <col min="36" max="37" width="0" style="54" hidden="1" customWidth="1"/>
    <col min="38" max="16384" width="8.94921875" style="54"/>
  </cols>
  <sheetData>
    <row r="1" spans="2:36" x14ac:dyDescent="0.15">
      <c r="C1" s="66" t="s">
        <v>437</v>
      </c>
    </row>
    <row r="2" spans="2:36" ht="30.75" customHeight="1" x14ac:dyDescent="0.15">
      <c r="B2" s="64" t="s">
        <v>215</v>
      </c>
      <c r="C2" s="64" t="s">
        <v>213</v>
      </c>
      <c r="D2" s="64" t="s">
        <v>214</v>
      </c>
      <c r="E2" s="64" t="s">
        <v>213</v>
      </c>
      <c r="F2" s="64" t="s">
        <v>216</v>
      </c>
      <c r="G2" s="64" t="s">
        <v>213</v>
      </c>
      <c r="H2" s="64" t="s">
        <v>217</v>
      </c>
      <c r="I2" s="64" t="s">
        <v>213</v>
      </c>
      <c r="J2" s="64" t="s">
        <v>218</v>
      </c>
      <c r="K2" s="64" t="s">
        <v>213</v>
      </c>
      <c r="L2" s="64" t="s">
        <v>214</v>
      </c>
      <c r="M2" s="64" t="s">
        <v>213</v>
      </c>
      <c r="N2" s="64" t="s">
        <v>215</v>
      </c>
      <c r="O2" s="64" t="s">
        <v>213</v>
      </c>
    </row>
    <row r="3" spans="2:36" x14ac:dyDescent="0.15">
      <c r="B3" s="67">
        <v>15283</v>
      </c>
      <c r="C3" s="68" t="s">
        <v>438</v>
      </c>
      <c r="D3" s="67">
        <v>850</v>
      </c>
      <c r="E3" s="115" t="s">
        <v>452</v>
      </c>
      <c r="F3" s="79">
        <v>700</v>
      </c>
      <c r="G3" s="68" t="s">
        <v>440</v>
      </c>
      <c r="H3" s="80">
        <v>10000</v>
      </c>
      <c r="I3" s="115" t="s">
        <v>476</v>
      </c>
      <c r="J3" s="67">
        <v>2000</v>
      </c>
      <c r="K3" s="68"/>
      <c r="L3" s="67"/>
      <c r="M3" s="68"/>
      <c r="N3" s="67"/>
      <c r="O3" s="68" t="s">
        <v>439</v>
      </c>
    </row>
    <row r="4" spans="2:36" ht="18.75" customHeight="1" x14ac:dyDescent="0.15">
      <c r="B4" s="67">
        <v>1340</v>
      </c>
      <c r="C4" s="75" t="s">
        <v>447</v>
      </c>
      <c r="D4" s="67">
        <v>760</v>
      </c>
      <c r="E4" s="68" t="s">
        <v>452</v>
      </c>
      <c r="F4" s="67">
        <v>25</v>
      </c>
      <c r="G4" s="68" t="s">
        <v>453</v>
      </c>
      <c r="H4" s="67">
        <v>4000</v>
      </c>
      <c r="I4" s="115" t="s">
        <v>477</v>
      </c>
      <c r="J4" s="80">
        <v>3000</v>
      </c>
      <c r="K4" s="90"/>
      <c r="L4" s="80"/>
      <c r="M4" s="90"/>
      <c r="N4" s="80"/>
      <c r="O4" s="90" t="s">
        <v>525</v>
      </c>
    </row>
    <row r="5" spans="2:36" ht="19.5" customHeight="1" x14ac:dyDescent="0.15">
      <c r="B5" s="79">
        <v>1000</v>
      </c>
      <c r="C5" s="75" t="s">
        <v>448</v>
      </c>
      <c r="D5" s="79">
        <v>510</v>
      </c>
      <c r="E5" s="68" t="s">
        <v>455</v>
      </c>
      <c r="F5" s="80">
        <v>150</v>
      </c>
      <c r="G5" s="90" t="s">
        <v>454</v>
      </c>
      <c r="H5" s="69">
        <v>6000</v>
      </c>
      <c r="I5" s="115" t="s">
        <v>478</v>
      </c>
      <c r="J5" s="80">
        <v>4000</v>
      </c>
      <c r="K5" s="90"/>
      <c r="L5" s="80"/>
      <c r="M5" s="90"/>
      <c r="N5" s="80"/>
      <c r="O5" s="90" t="s">
        <v>472</v>
      </c>
    </row>
    <row r="6" spans="2:36" ht="16.5" customHeight="1" x14ac:dyDescent="0.15">
      <c r="B6" s="79">
        <v>11710</v>
      </c>
      <c r="C6" s="75" t="s">
        <v>446</v>
      </c>
      <c r="D6" s="79">
        <v>750</v>
      </c>
      <c r="E6" s="68" t="s">
        <v>469</v>
      </c>
      <c r="F6" s="80">
        <v>85</v>
      </c>
      <c r="G6" s="90" t="s">
        <v>456</v>
      </c>
      <c r="H6" s="69">
        <v>11000</v>
      </c>
      <c r="I6" s="115" t="s">
        <v>496</v>
      </c>
      <c r="J6" s="80">
        <v>4000</v>
      </c>
      <c r="K6" s="90"/>
      <c r="L6" s="80"/>
      <c r="M6" s="90"/>
      <c r="N6" s="80"/>
      <c r="O6" s="90" t="s">
        <v>473</v>
      </c>
      <c r="Z6" s="54">
        <v>1230</v>
      </c>
      <c r="AA6" s="54" t="s">
        <v>235</v>
      </c>
    </row>
    <row r="7" spans="2:36" ht="18.75" customHeight="1" x14ac:dyDescent="0.15">
      <c r="B7" s="67">
        <v>2000</v>
      </c>
      <c r="C7" s="65" t="s">
        <v>461</v>
      </c>
      <c r="D7" s="69">
        <v>450</v>
      </c>
      <c r="E7" s="68" t="s">
        <v>521</v>
      </c>
      <c r="F7" s="79">
        <v>55</v>
      </c>
      <c r="G7" s="68" t="s">
        <v>470</v>
      </c>
      <c r="H7" s="80">
        <v>20000</v>
      </c>
      <c r="I7" s="115" t="s">
        <v>528</v>
      </c>
      <c r="J7" s="80">
        <v>6250</v>
      </c>
      <c r="K7" s="90"/>
      <c r="L7" s="80"/>
      <c r="M7" s="90"/>
      <c r="N7" s="80"/>
      <c r="O7" s="90" t="s">
        <v>526</v>
      </c>
      <c r="Z7" s="54">
        <v>6807</v>
      </c>
      <c r="AA7" s="54" t="s">
        <v>236</v>
      </c>
      <c r="AE7" s="54">
        <v>1503</v>
      </c>
      <c r="AJ7" s="54" t="s">
        <v>233</v>
      </c>
    </row>
    <row r="8" spans="2:36" ht="18.75" customHeight="1" x14ac:dyDescent="0.15">
      <c r="B8" s="67">
        <v>1830</v>
      </c>
      <c r="C8" s="75" t="s">
        <v>463</v>
      </c>
      <c r="D8" s="69">
        <v>720</v>
      </c>
      <c r="E8" s="68" t="s">
        <v>522</v>
      </c>
      <c r="F8" s="67">
        <v>100</v>
      </c>
      <c r="G8" s="68" t="s">
        <v>474</v>
      </c>
      <c r="H8" s="80">
        <v>10000</v>
      </c>
      <c r="I8" s="115" t="s">
        <v>527</v>
      </c>
      <c r="J8" s="91">
        <v>1690</v>
      </c>
      <c r="K8" s="92"/>
      <c r="L8" s="91"/>
      <c r="M8" s="92"/>
      <c r="N8" s="91"/>
      <c r="O8" s="183" t="s">
        <v>580</v>
      </c>
      <c r="AD8" s="54">
        <v>1600</v>
      </c>
      <c r="AE8" s="54">
        <v>3885</v>
      </c>
      <c r="AF8" s="54" t="s">
        <v>225</v>
      </c>
      <c r="AJ8" s="54" t="s">
        <v>227</v>
      </c>
    </row>
    <row r="9" spans="2:36" ht="18.75" customHeight="1" x14ac:dyDescent="0.15">
      <c r="B9" s="67">
        <v>4000</v>
      </c>
      <c r="C9" s="68" t="s">
        <v>471</v>
      </c>
      <c r="D9" s="80">
        <v>670</v>
      </c>
      <c r="E9" s="68" t="s">
        <v>519</v>
      </c>
      <c r="F9" s="67">
        <v>200</v>
      </c>
      <c r="G9" s="68" t="s">
        <v>475</v>
      </c>
      <c r="H9" s="80">
        <v>30000</v>
      </c>
      <c r="I9" s="90" t="s">
        <v>569</v>
      </c>
      <c r="J9" s="91"/>
      <c r="K9" s="92"/>
      <c r="L9" s="91"/>
      <c r="M9" s="92"/>
      <c r="N9" s="91"/>
      <c r="O9" s="92"/>
      <c r="AD9" s="54">
        <v>4285</v>
      </c>
      <c r="AE9" s="54">
        <v>3927</v>
      </c>
      <c r="AF9" s="54" t="s">
        <v>224</v>
      </c>
      <c r="AJ9" s="54" t="s">
        <v>226</v>
      </c>
    </row>
    <row r="10" spans="2:36" ht="18" customHeight="1" x14ac:dyDescent="0.15">
      <c r="B10" s="79">
        <v>800</v>
      </c>
      <c r="C10" s="68" t="s">
        <v>467</v>
      </c>
      <c r="D10" s="79">
        <v>400</v>
      </c>
      <c r="E10" s="68" t="s">
        <v>519</v>
      </c>
      <c r="F10" s="80">
        <v>30</v>
      </c>
      <c r="G10" s="90" t="s">
        <v>516</v>
      </c>
      <c r="H10" s="80">
        <v>6200</v>
      </c>
      <c r="I10" s="115" t="s">
        <v>553</v>
      </c>
      <c r="J10" s="91"/>
      <c r="K10" s="92"/>
      <c r="L10" s="91"/>
      <c r="M10" s="92"/>
      <c r="N10" s="91"/>
      <c r="O10" s="92"/>
      <c r="AD10" s="54">
        <f>SUM(AD8:AD9)</f>
        <v>5885</v>
      </c>
      <c r="AE10" s="54">
        <v>9898</v>
      </c>
      <c r="AJ10" s="54" t="s">
        <v>232</v>
      </c>
    </row>
    <row r="11" spans="2:36" ht="16.5" customHeight="1" x14ac:dyDescent="0.15">
      <c r="B11" s="67">
        <v>5200</v>
      </c>
      <c r="C11" s="75" t="s">
        <v>468</v>
      </c>
      <c r="D11" s="67">
        <v>705</v>
      </c>
      <c r="E11" s="68" t="s">
        <v>520</v>
      </c>
      <c r="F11" s="80">
        <v>30</v>
      </c>
      <c r="G11" s="90" t="s">
        <v>515</v>
      </c>
      <c r="H11" s="69">
        <v>5155</v>
      </c>
      <c r="I11" s="115" t="s">
        <v>554</v>
      </c>
      <c r="J11" s="91"/>
      <c r="K11" s="92"/>
      <c r="L11" s="91"/>
      <c r="M11" s="92"/>
      <c r="N11" s="91"/>
      <c r="O11" s="92"/>
    </row>
    <row r="12" spans="2:36" ht="18" customHeight="1" x14ac:dyDescent="0.15">
      <c r="B12" s="79">
        <v>2090</v>
      </c>
      <c r="C12" s="78" t="s">
        <v>482</v>
      </c>
      <c r="D12" s="67">
        <v>835</v>
      </c>
      <c r="E12" s="68" t="s">
        <v>518</v>
      </c>
      <c r="F12" s="79">
        <v>30</v>
      </c>
      <c r="G12" s="68" t="s">
        <v>512</v>
      </c>
      <c r="H12" s="80">
        <v>17000</v>
      </c>
      <c r="I12" s="90" t="s">
        <v>571</v>
      </c>
      <c r="J12" s="91"/>
      <c r="O12" s="92"/>
    </row>
    <row r="13" spans="2:36" ht="16.5" customHeight="1" x14ac:dyDescent="0.15">
      <c r="B13" s="79">
        <v>1700</v>
      </c>
      <c r="C13" s="78" t="s">
        <v>483</v>
      </c>
      <c r="D13" s="80">
        <v>665</v>
      </c>
      <c r="E13" s="90" t="s">
        <v>517</v>
      </c>
      <c r="F13" s="79">
        <v>30</v>
      </c>
      <c r="G13" s="68" t="s">
        <v>511</v>
      </c>
      <c r="H13" s="69">
        <v>4650</v>
      </c>
      <c r="I13" s="90" t="s">
        <v>571</v>
      </c>
      <c r="J13" s="91"/>
      <c r="K13" s="183"/>
      <c r="L13" s="91"/>
      <c r="M13" s="92"/>
      <c r="N13" s="91"/>
      <c r="O13" s="92"/>
    </row>
    <row r="14" spans="2:36" ht="16.5" customHeight="1" x14ac:dyDescent="0.15">
      <c r="B14" s="67">
        <v>2510</v>
      </c>
      <c r="C14" s="65" t="s">
        <v>487</v>
      </c>
      <c r="D14" s="80">
        <v>455</v>
      </c>
      <c r="E14" s="90" t="s">
        <v>517</v>
      </c>
      <c r="F14" s="80">
        <v>30</v>
      </c>
      <c r="G14" s="68" t="s">
        <v>514</v>
      </c>
      <c r="H14" s="69"/>
      <c r="I14" s="70"/>
      <c r="J14" s="91"/>
      <c r="K14" s="92"/>
      <c r="L14" s="91"/>
      <c r="M14" s="92"/>
      <c r="N14" s="91"/>
      <c r="O14" s="92"/>
    </row>
    <row r="15" spans="2:36" ht="16.5" customHeight="1" x14ac:dyDescent="0.15">
      <c r="B15" s="67">
        <v>14695</v>
      </c>
      <c r="C15" s="65" t="s">
        <v>494</v>
      </c>
      <c r="D15" s="69">
        <v>820</v>
      </c>
      <c r="E15" s="68" t="s">
        <v>523</v>
      </c>
      <c r="F15" s="79">
        <v>30</v>
      </c>
      <c r="G15" s="68" t="s">
        <v>513</v>
      </c>
      <c r="H15" s="69">
        <v>124005</v>
      </c>
      <c r="I15" s="70" t="s">
        <v>158</v>
      </c>
      <c r="J15" s="91"/>
      <c r="K15" s="92"/>
      <c r="L15" s="91"/>
      <c r="M15" s="92"/>
      <c r="N15" s="91"/>
      <c r="O15" s="92"/>
    </row>
    <row r="16" spans="2:36" ht="16.5" customHeight="1" x14ac:dyDescent="0.15">
      <c r="B16" s="67">
        <v>5550</v>
      </c>
      <c r="C16" s="65" t="s">
        <v>495</v>
      </c>
      <c r="D16" s="69">
        <v>1000</v>
      </c>
      <c r="E16" s="68" t="s">
        <v>524</v>
      </c>
      <c r="F16" s="80">
        <v>750</v>
      </c>
      <c r="G16" s="90" t="s">
        <v>539</v>
      </c>
      <c r="H16" s="69"/>
      <c r="I16" s="70"/>
      <c r="J16" s="91"/>
      <c r="K16" s="92"/>
      <c r="L16" s="91"/>
      <c r="M16" s="92"/>
      <c r="N16" s="91"/>
      <c r="O16" s="92"/>
      <c r="W16" s="54" t="s">
        <v>401</v>
      </c>
    </row>
    <row r="17" spans="2:15" ht="16.5" customHeight="1" x14ac:dyDescent="0.15">
      <c r="B17" s="67">
        <v>16595</v>
      </c>
      <c r="C17" s="65" t="s">
        <v>499</v>
      </c>
      <c r="D17" s="80">
        <v>650</v>
      </c>
      <c r="E17" s="90" t="s">
        <v>563</v>
      </c>
      <c r="F17" s="80">
        <v>100</v>
      </c>
      <c r="G17" s="90" t="s">
        <v>540</v>
      </c>
      <c r="H17" s="69"/>
      <c r="I17" s="70"/>
      <c r="J17" s="91"/>
      <c r="K17" s="92"/>
      <c r="L17" s="91"/>
      <c r="M17" s="92"/>
      <c r="N17" s="91"/>
      <c r="O17" s="92"/>
    </row>
    <row r="18" spans="2:15" ht="16.5" customHeight="1" x14ac:dyDescent="0.15">
      <c r="B18" s="67">
        <v>2350</v>
      </c>
      <c r="C18" s="78" t="s">
        <v>500</v>
      </c>
      <c r="D18" s="69">
        <v>760</v>
      </c>
      <c r="E18" s="70" t="s">
        <v>573</v>
      </c>
      <c r="F18" s="80">
        <v>120</v>
      </c>
      <c r="G18" s="187" t="s">
        <v>541</v>
      </c>
      <c r="H18" s="69"/>
      <c r="I18" s="70"/>
      <c r="J18" s="91"/>
      <c r="K18" s="92"/>
      <c r="L18" s="91"/>
      <c r="M18" s="92"/>
      <c r="N18" s="91"/>
      <c r="O18" s="92"/>
    </row>
    <row r="19" spans="2:15" ht="16.5" customHeight="1" x14ac:dyDescent="0.15">
      <c r="B19" s="67">
        <v>13160</v>
      </c>
      <c r="C19" s="65" t="s">
        <v>509</v>
      </c>
      <c r="D19" s="69">
        <v>790</v>
      </c>
      <c r="E19" s="70" t="s">
        <v>578</v>
      </c>
      <c r="F19" s="80">
        <v>160</v>
      </c>
      <c r="G19" s="114" t="s">
        <v>542</v>
      </c>
      <c r="H19" s="69"/>
      <c r="I19" s="70"/>
      <c r="J19" s="91"/>
      <c r="K19" s="183"/>
      <c r="L19" s="91"/>
      <c r="M19" s="92"/>
      <c r="N19" s="91"/>
      <c r="O19" s="92"/>
    </row>
    <row r="20" spans="2:15" ht="16.5" customHeight="1" x14ac:dyDescent="0.15">
      <c r="B20" s="79">
        <v>2660</v>
      </c>
      <c r="C20" s="78" t="s">
        <v>510</v>
      </c>
      <c r="D20" s="80"/>
      <c r="E20" s="90"/>
      <c r="F20" s="80">
        <v>700</v>
      </c>
      <c r="G20" s="90" t="s">
        <v>544</v>
      </c>
      <c r="H20" s="80"/>
      <c r="I20" s="90"/>
      <c r="J20" s="91"/>
      <c r="K20" s="92"/>
      <c r="L20" s="91"/>
      <c r="M20" s="92"/>
      <c r="N20" s="91"/>
      <c r="O20" s="92"/>
    </row>
    <row r="21" spans="2:15" ht="16.5" customHeight="1" x14ac:dyDescent="0.15">
      <c r="B21" s="79">
        <v>200</v>
      </c>
      <c r="C21" s="78" t="s">
        <v>548</v>
      </c>
      <c r="D21" s="69">
        <v>11790</v>
      </c>
      <c r="E21" s="90" t="s">
        <v>158</v>
      </c>
      <c r="F21" s="80">
        <v>1400</v>
      </c>
      <c r="G21" s="90" t="s">
        <v>543</v>
      </c>
      <c r="H21" s="80"/>
      <c r="I21" s="90"/>
      <c r="J21" s="80"/>
      <c r="K21" s="90"/>
      <c r="L21" s="80"/>
      <c r="M21" s="90"/>
      <c r="N21" s="80"/>
      <c r="O21" s="90"/>
    </row>
    <row r="22" spans="2:15" ht="16.5" customHeight="1" x14ac:dyDescent="0.15">
      <c r="B22" s="79">
        <v>800</v>
      </c>
      <c r="C22" s="78" t="s">
        <v>549</v>
      </c>
      <c r="D22" s="80"/>
      <c r="E22" s="68"/>
      <c r="F22" s="80">
        <v>30</v>
      </c>
      <c r="G22" s="90" t="s">
        <v>564</v>
      </c>
      <c r="H22" s="80"/>
      <c r="I22" s="90"/>
      <c r="J22" s="80"/>
      <c r="K22" s="90"/>
      <c r="L22" s="80"/>
      <c r="M22" s="90"/>
      <c r="N22" s="80"/>
      <c r="O22" s="90"/>
    </row>
    <row r="23" spans="2:15" ht="16.5" customHeight="1" x14ac:dyDescent="0.15">
      <c r="B23" s="79">
        <v>1300</v>
      </c>
      <c r="C23" s="78" t="s">
        <v>552</v>
      </c>
      <c r="D23" s="80"/>
      <c r="E23" s="90"/>
      <c r="F23" s="91">
        <v>150</v>
      </c>
      <c r="G23" s="92" t="s">
        <v>565</v>
      </c>
      <c r="H23" s="80"/>
      <c r="I23" s="90"/>
      <c r="J23" s="80"/>
      <c r="K23" s="90"/>
      <c r="L23" s="80"/>
      <c r="M23" s="90"/>
      <c r="N23" s="80"/>
      <c r="O23" s="90"/>
    </row>
    <row r="24" spans="2:15" ht="16.5" customHeight="1" x14ac:dyDescent="0.15">
      <c r="B24" s="79">
        <v>350</v>
      </c>
      <c r="C24" s="78" t="s">
        <v>556</v>
      </c>
      <c r="D24" s="80"/>
      <c r="E24" s="90"/>
      <c r="F24" s="80"/>
      <c r="G24" s="90"/>
      <c r="H24" s="80"/>
      <c r="I24" s="90"/>
      <c r="J24" s="80"/>
      <c r="K24" s="90"/>
      <c r="L24" s="80"/>
      <c r="M24" s="90"/>
      <c r="N24" s="80"/>
      <c r="O24" s="90"/>
    </row>
    <row r="25" spans="2:15" ht="16.5" customHeight="1" x14ac:dyDescent="0.15">
      <c r="B25" s="79">
        <v>1370</v>
      </c>
      <c r="C25" s="78" t="s">
        <v>557</v>
      </c>
      <c r="D25" s="80"/>
      <c r="E25" s="90"/>
      <c r="F25" s="80">
        <v>4905</v>
      </c>
      <c r="G25" s="90" t="s">
        <v>158</v>
      </c>
      <c r="H25" s="80"/>
      <c r="I25" s="90"/>
      <c r="J25" s="80"/>
      <c r="K25" s="90"/>
      <c r="L25" s="80"/>
      <c r="M25" s="90"/>
      <c r="N25" s="80"/>
      <c r="O25" s="90"/>
    </row>
    <row r="26" spans="2:15" ht="16.5" customHeight="1" x14ac:dyDescent="0.15">
      <c r="B26" s="79">
        <v>1500</v>
      </c>
      <c r="C26" s="78" t="s">
        <v>558</v>
      </c>
      <c r="D26" s="80"/>
      <c r="E26" s="90"/>
      <c r="F26" s="80"/>
      <c r="G26" s="90"/>
      <c r="H26" s="80"/>
      <c r="I26" s="90"/>
      <c r="J26" s="80"/>
      <c r="K26" s="90"/>
      <c r="L26" s="80"/>
      <c r="M26" s="90"/>
      <c r="N26" s="80"/>
      <c r="O26" s="90"/>
    </row>
    <row r="27" spans="2:15" ht="16.5" customHeight="1" x14ac:dyDescent="0.15">
      <c r="B27" s="79">
        <v>30000</v>
      </c>
      <c r="C27" s="78" t="s">
        <v>570</v>
      </c>
      <c r="D27" s="80"/>
      <c r="E27" s="90"/>
      <c r="F27" s="80"/>
      <c r="G27" s="90"/>
      <c r="H27" s="80"/>
      <c r="I27" s="90"/>
      <c r="J27" s="80"/>
      <c r="K27" s="90"/>
      <c r="L27" s="80"/>
      <c r="M27" s="90"/>
      <c r="N27" s="80"/>
      <c r="O27" s="90"/>
    </row>
    <row r="28" spans="2:15" ht="16.5" customHeight="1" x14ac:dyDescent="0.15">
      <c r="B28" s="79">
        <v>2595</v>
      </c>
      <c r="C28" s="78" t="s">
        <v>561</v>
      </c>
      <c r="D28" s="80"/>
      <c r="E28" s="90"/>
      <c r="F28" s="80"/>
      <c r="G28" s="90"/>
      <c r="H28" s="80"/>
      <c r="I28" s="90"/>
      <c r="J28" s="80"/>
      <c r="K28" s="90"/>
      <c r="L28" s="80"/>
      <c r="M28" s="90"/>
      <c r="N28" s="80"/>
      <c r="O28" s="90"/>
    </row>
    <row r="29" spans="2:15" ht="16.5" customHeight="1" x14ac:dyDescent="0.15">
      <c r="B29" s="79">
        <v>1300</v>
      </c>
      <c r="C29" s="78" t="s">
        <v>562</v>
      </c>
      <c r="D29" s="80"/>
      <c r="E29" s="90"/>
      <c r="F29" s="80"/>
      <c r="G29" s="90"/>
      <c r="H29" s="80"/>
      <c r="I29" s="90"/>
      <c r="J29" s="80"/>
      <c r="K29" s="90"/>
      <c r="L29" s="80"/>
      <c r="M29" s="90"/>
      <c r="N29" s="80"/>
      <c r="O29" s="90"/>
    </row>
    <row r="30" spans="2:15" ht="16.5" customHeight="1" x14ac:dyDescent="0.15">
      <c r="B30" s="79">
        <v>400</v>
      </c>
      <c r="C30" s="78" t="s">
        <v>566</v>
      </c>
      <c r="D30" s="80"/>
      <c r="E30" s="90"/>
      <c r="F30" s="80"/>
      <c r="G30" s="90"/>
      <c r="H30" s="80"/>
      <c r="I30" s="90"/>
      <c r="J30" s="80"/>
      <c r="K30" s="90"/>
      <c r="L30" s="80"/>
      <c r="M30" s="90"/>
      <c r="N30" s="80"/>
      <c r="O30" s="90"/>
    </row>
    <row r="31" spans="2:15" ht="16.5" customHeight="1" x14ac:dyDescent="0.15">
      <c r="B31" s="79">
        <v>3210</v>
      </c>
      <c r="C31" s="78" t="s">
        <v>568</v>
      </c>
      <c r="D31" s="80"/>
      <c r="E31" s="90"/>
      <c r="F31" s="80"/>
      <c r="G31" s="90"/>
      <c r="H31" s="80"/>
      <c r="I31" s="90"/>
      <c r="J31" s="80"/>
      <c r="K31" s="90"/>
      <c r="L31" s="80"/>
      <c r="M31" s="90"/>
      <c r="N31" s="80"/>
      <c r="O31" s="90"/>
    </row>
    <row r="32" spans="2:15" ht="16.5" customHeight="1" x14ac:dyDescent="0.15">
      <c r="B32" s="79">
        <v>590</v>
      </c>
      <c r="C32" s="78" t="s">
        <v>574</v>
      </c>
      <c r="D32" s="80"/>
      <c r="E32" s="90"/>
      <c r="F32" s="80"/>
      <c r="G32" s="90"/>
      <c r="H32" s="80"/>
      <c r="I32" s="90"/>
      <c r="J32" s="80"/>
      <c r="K32" s="90"/>
      <c r="L32" s="80"/>
      <c r="M32" s="90"/>
      <c r="N32" s="80"/>
      <c r="O32" s="90"/>
    </row>
    <row r="33" spans="2:15" ht="16.5" customHeight="1" x14ac:dyDescent="0.15">
      <c r="B33" s="79">
        <v>500</v>
      </c>
      <c r="C33" s="78" t="s">
        <v>575</v>
      </c>
      <c r="D33" s="80"/>
      <c r="E33" s="90"/>
      <c r="F33" s="80"/>
      <c r="G33" s="90"/>
      <c r="H33" s="80"/>
      <c r="I33" s="90"/>
      <c r="J33" s="80"/>
      <c r="K33" s="90"/>
      <c r="L33" s="80"/>
      <c r="M33" s="90"/>
      <c r="N33" s="80"/>
      <c r="O33" s="90"/>
    </row>
    <row r="34" spans="2:15" ht="16.5" customHeight="1" x14ac:dyDescent="0.15">
      <c r="B34" s="79">
        <v>17260</v>
      </c>
      <c r="C34" s="78" t="s">
        <v>577</v>
      </c>
      <c r="D34" s="80"/>
      <c r="E34" s="90"/>
      <c r="F34" s="80"/>
      <c r="G34" s="90"/>
      <c r="H34" s="80"/>
      <c r="I34" s="90"/>
      <c r="J34" s="80"/>
      <c r="K34" s="90"/>
      <c r="L34" s="80"/>
      <c r="M34" s="90"/>
      <c r="N34" s="80"/>
      <c r="O34" s="90"/>
    </row>
    <row r="35" spans="2:15" ht="16.5" customHeight="1" x14ac:dyDescent="0.15">
      <c r="B35" s="79">
        <v>4850</v>
      </c>
      <c r="C35" s="78" t="s">
        <v>579</v>
      </c>
      <c r="D35" s="80"/>
      <c r="E35" s="90"/>
      <c r="F35" s="80"/>
      <c r="G35" s="90"/>
      <c r="H35" s="80"/>
      <c r="I35" s="90"/>
      <c r="J35" s="80"/>
      <c r="K35" s="90"/>
      <c r="L35" s="80"/>
      <c r="M35" s="90"/>
      <c r="N35" s="80"/>
      <c r="O35" s="90"/>
    </row>
    <row r="36" spans="2:15" ht="16.5" customHeight="1" x14ac:dyDescent="0.15">
      <c r="B36" s="79"/>
      <c r="C36" s="78"/>
      <c r="D36" s="80"/>
      <c r="E36" s="90"/>
      <c r="F36" s="80"/>
      <c r="G36" s="90"/>
      <c r="H36" s="80"/>
      <c r="I36" s="90"/>
      <c r="J36" s="80"/>
      <c r="K36" s="90"/>
      <c r="L36" s="80"/>
      <c r="M36" s="90"/>
      <c r="N36" s="80"/>
      <c r="O36" s="90"/>
    </row>
    <row r="37" spans="2:15" ht="16.5" customHeight="1" x14ac:dyDescent="0.15">
      <c r="B37" s="79"/>
      <c r="C37" s="78"/>
      <c r="D37" s="80"/>
      <c r="E37" s="90"/>
      <c r="F37" s="80"/>
      <c r="G37" s="90"/>
      <c r="H37" s="80"/>
      <c r="I37" s="90"/>
      <c r="J37" s="80"/>
      <c r="K37" s="90"/>
      <c r="L37" s="80"/>
      <c r="M37" s="90"/>
      <c r="N37" s="80"/>
      <c r="O37" s="90"/>
    </row>
    <row r="38" spans="2:15" ht="16.5" customHeight="1" x14ac:dyDescent="0.15">
      <c r="B38" s="79"/>
      <c r="C38" s="78"/>
      <c r="D38" s="80"/>
      <c r="E38" s="90"/>
      <c r="F38" s="80"/>
      <c r="G38" s="90"/>
      <c r="H38" s="80"/>
      <c r="I38" s="90"/>
      <c r="J38" s="80"/>
      <c r="K38" s="90"/>
      <c r="L38" s="80"/>
      <c r="M38" s="90"/>
      <c r="N38" s="80"/>
      <c r="O38" s="90"/>
    </row>
    <row r="39" spans="2:15" ht="16.5" customHeight="1" x14ac:dyDescent="0.15">
      <c r="B39" s="79"/>
      <c r="C39" s="78"/>
      <c r="D39" s="80"/>
      <c r="E39" s="90"/>
      <c r="F39" s="80"/>
      <c r="G39" s="90"/>
      <c r="H39" s="80"/>
      <c r="I39" s="90"/>
      <c r="J39" s="80"/>
      <c r="K39" s="90"/>
      <c r="L39" s="80"/>
      <c r="M39" s="90"/>
      <c r="N39" s="80"/>
      <c r="O39" s="90"/>
    </row>
    <row r="40" spans="2:15" ht="16.5" customHeight="1" x14ac:dyDescent="0.15">
      <c r="B40" s="79"/>
      <c r="C40" s="78"/>
      <c r="D40" s="80"/>
      <c r="E40" s="90"/>
      <c r="F40" s="80"/>
      <c r="G40" s="90"/>
      <c r="H40" s="80"/>
      <c r="I40" s="90"/>
      <c r="J40" s="80"/>
      <c r="K40" s="90"/>
      <c r="L40" s="80"/>
      <c r="M40" s="90"/>
      <c r="N40" s="80"/>
      <c r="O40" s="90"/>
    </row>
    <row r="41" spans="2:15" ht="16.5" customHeight="1" x14ac:dyDescent="0.15">
      <c r="B41" s="79"/>
      <c r="C41" s="78"/>
      <c r="D41" s="80"/>
      <c r="E41" s="90"/>
      <c r="F41" s="80"/>
      <c r="G41" s="90"/>
      <c r="H41" s="80"/>
      <c r="I41" s="90"/>
      <c r="J41" s="80"/>
      <c r="K41" s="90"/>
      <c r="L41" s="80"/>
      <c r="M41" s="90"/>
      <c r="N41" s="80"/>
      <c r="O41" s="90"/>
    </row>
    <row r="42" spans="2:15" x14ac:dyDescent="0.15">
      <c r="B42" s="168">
        <f>SUM(B3:B41)</f>
        <v>170698</v>
      </c>
      <c r="C42" s="67" t="s">
        <v>246</v>
      </c>
      <c r="D42" s="166">
        <f>SUM(D3:D41)</f>
        <v>23580</v>
      </c>
      <c r="E42" s="71" t="s">
        <v>158</v>
      </c>
      <c r="F42" s="166">
        <f>SUM(F3:F41)</f>
        <v>9810</v>
      </c>
      <c r="G42" s="71" t="s">
        <v>158</v>
      </c>
      <c r="H42" s="166">
        <f>SUM(H3:H41)</f>
        <v>248010</v>
      </c>
      <c r="I42" s="71" t="s">
        <v>158</v>
      </c>
      <c r="J42" s="166">
        <f>SUM(J3:J41)</f>
        <v>20940</v>
      </c>
      <c r="K42" s="67">
        <f>SUM(K3:K15)</f>
        <v>0</v>
      </c>
      <c r="L42" s="67">
        <f>SUM(L3:L15)</f>
        <v>0</v>
      </c>
      <c r="M42" s="67">
        <f>SUM(M3:M15)</f>
        <v>0</v>
      </c>
      <c r="N42" s="67">
        <f>SUM(N3:N15)</f>
        <v>0</v>
      </c>
      <c r="O42" s="169">
        <f>D42+F42+H42+J42</f>
        <v>302340</v>
      </c>
    </row>
    <row r="43" spans="2:15" x14ac:dyDescent="0.15">
      <c r="B43" s="167">
        <f>B42-O42</f>
        <v>-131642</v>
      </c>
      <c r="C43" s="167" t="s">
        <v>159</v>
      </c>
    </row>
    <row r="45" spans="2:15" ht="19.5" customHeight="1" x14ac:dyDescent="0.15"/>
    <row r="70" spans="2:3" hidden="1" x14ac:dyDescent="0.15">
      <c r="B70" s="66">
        <v>300</v>
      </c>
      <c r="C70" s="66" t="s">
        <v>378</v>
      </c>
    </row>
    <row r="71" spans="2:3" hidden="1" x14ac:dyDescent="0.15">
      <c r="B71" s="66">
        <v>3200</v>
      </c>
      <c r="C71" s="66" t="s">
        <v>380</v>
      </c>
    </row>
    <row r="72" spans="2:3" hidden="1" x14ac:dyDescent="0.15">
      <c r="B72" s="66">
        <v>1700</v>
      </c>
      <c r="C72" s="66" t="s">
        <v>379</v>
      </c>
    </row>
    <row r="73" spans="2:3" hidden="1" x14ac:dyDescent="0.15">
      <c r="B73" s="66">
        <f>SUM(B70:B72)</f>
        <v>5200</v>
      </c>
    </row>
  </sheetData>
  <pageMargins left="0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BB145"/>
  <sheetViews>
    <sheetView showGridLines="0" rightToLeft="1" topLeftCell="B1" zoomScale="40" zoomScaleNormal="40" zoomScaleSheetLayoutView="55" workbookViewId="0">
      <selection activeCell="AU9" sqref="AU9"/>
    </sheetView>
  </sheetViews>
  <sheetFormatPr defaultColWidth="10.41796875" defaultRowHeight="33.75" customHeight="1" x14ac:dyDescent="0.15"/>
  <cols>
    <col min="1" max="1" width="4.16796875" style="139" customWidth="1"/>
    <col min="2" max="2" width="5.1484375" style="139" customWidth="1"/>
    <col min="3" max="3" width="43.640625" style="139" customWidth="1"/>
    <col min="4" max="4" width="14.5859375" style="139" hidden="1" customWidth="1"/>
    <col min="5" max="5" width="6.984375" style="139" hidden="1" customWidth="1"/>
    <col min="6" max="6" width="7.96484375" style="139" hidden="1" customWidth="1"/>
    <col min="7" max="7" width="6.984375" style="139" hidden="1" customWidth="1"/>
    <col min="8" max="8" width="7.96484375" style="139" hidden="1" customWidth="1"/>
    <col min="9" max="9" width="5.63671875" style="139" hidden="1" customWidth="1"/>
    <col min="10" max="10" width="8.3359375" style="139" hidden="1" customWidth="1"/>
    <col min="11" max="11" width="5.63671875" style="139" hidden="1" customWidth="1"/>
    <col min="12" max="12" width="8.3359375" style="139" hidden="1" customWidth="1"/>
    <col min="13" max="13" width="5.63671875" style="139" hidden="1" customWidth="1"/>
    <col min="14" max="14" width="8.3359375" style="139" hidden="1" customWidth="1"/>
    <col min="15" max="15" width="5.63671875" style="139" hidden="1" customWidth="1"/>
    <col min="16" max="16" width="8.3359375" style="139" hidden="1" customWidth="1"/>
    <col min="17" max="17" width="5.63671875" style="139" hidden="1" customWidth="1"/>
    <col min="18" max="18" width="8.3359375" style="139" hidden="1" customWidth="1"/>
    <col min="19" max="19" width="5.63671875" style="139" hidden="1" customWidth="1"/>
    <col min="20" max="20" width="8.3359375" style="139" hidden="1" customWidth="1"/>
    <col min="21" max="21" width="5.63671875" style="139" hidden="1" customWidth="1"/>
    <col min="22" max="22" width="8.3359375" style="139" hidden="1" customWidth="1"/>
    <col min="23" max="23" width="5.63671875" style="139" hidden="1" customWidth="1"/>
    <col min="24" max="24" width="7.84375" style="139" hidden="1" customWidth="1"/>
    <col min="25" max="25" width="5.63671875" style="139" hidden="1" customWidth="1"/>
    <col min="26" max="26" width="8.3359375" style="139" hidden="1" customWidth="1"/>
    <col min="27" max="27" width="5.63671875" style="139" hidden="1" customWidth="1"/>
    <col min="28" max="28" width="8.3359375" style="139" hidden="1" customWidth="1"/>
    <col min="29" max="29" width="5.63671875" style="139" hidden="1" customWidth="1"/>
    <col min="30" max="30" width="8.3359375" style="139" hidden="1" customWidth="1"/>
    <col min="31" max="31" width="5.63671875" style="139" hidden="1" customWidth="1"/>
    <col min="32" max="32" width="8.3359375" style="139" hidden="1" customWidth="1"/>
    <col min="33" max="33" width="5.63671875" style="139" hidden="1" customWidth="1"/>
    <col min="34" max="34" width="8.3359375" style="139" hidden="1" customWidth="1"/>
    <col min="35" max="35" width="5.63671875" style="139" hidden="1" customWidth="1"/>
    <col min="36" max="36" width="8.3359375" style="139" hidden="1" customWidth="1"/>
    <col min="37" max="37" width="5.63671875" style="139" hidden="1" customWidth="1"/>
    <col min="38" max="38" width="8.3359375" style="139" hidden="1" customWidth="1"/>
    <col min="39" max="39" width="5.63671875" style="139" hidden="1" customWidth="1"/>
    <col min="40" max="40" width="8.3359375" style="139" hidden="1" customWidth="1"/>
    <col min="41" max="41" width="5.63671875" style="139" hidden="1" customWidth="1"/>
    <col min="42" max="42" width="8.3359375" style="139" hidden="1" customWidth="1"/>
    <col min="43" max="43" width="5.63671875" style="139" hidden="1" customWidth="1"/>
    <col min="44" max="44" width="8.3359375" style="139" hidden="1" customWidth="1"/>
    <col min="45" max="45" width="5.63671875" style="139" hidden="1" customWidth="1"/>
    <col min="46" max="46" width="8.3359375" style="139" hidden="1" customWidth="1"/>
    <col min="47" max="47" width="6.37109375" style="139" customWidth="1"/>
    <col min="48" max="48" width="8.3359375" style="139" customWidth="1"/>
    <col min="49" max="49" width="7.59765625" style="139" customWidth="1"/>
    <col min="50" max="50" width="8.3359375" style="139" customWidth="1"/>
    <col min="51" max="51" width="5.63671875" style="139" customWidth="1"/>
    <col min="52" max="52" width="8.3359375" style="139" customWidth="1"/>
    <col min="53" max="16384" width="10.41796875" style="139"/>
  </cols>
  <sheetData>
    <row r="1" spans="2:54" ht="10.5" customHeight="1" thickBot="1" x14ac:dyDescent="0.2"/>
    <row r="2" spans="2:54" s="138" customFormat="1" ht="30.75" customHeight="1" thickBot="1" x14ac:dyDescent="0.2">
      <c r="C2" s="196" t="s">
        <v>334</v>
      </c>
      <c r="D2" s="196"/>
      <c r="M2" s="197" t="s">
        <v>352</v>
      </c>
      <c r="N2" s="198"/>
    </row>
    <row r="3" spans="2:54" ht="30" customHeight="1" x14ac:dyDescent="0.15">
      <c r="B3" s="131" t="s">
        <v>125</v>
      </c>
      <c r="C3" s="132" t="s">
        <v>34</v>
      </c>
      <c r="D3" s="133" t="s">
        <v>165</v>
      </c>
      <c r="E3" s="199" t="s">
        <v>353</v>
      </c>
      <c r="F3" s="200"/>
      <c r="G3" s="199" t="s">
        <v>354</v>
      </c>
      <c r="H3" s="200"/>
      <c r="I3" s="197" t="s">
        <v>355</v>
      </c>
      <c r="J3" s="198"/>
      <c r="K3" s="197" t="s">
        <v>355</v>
      </c>
      <c r="L3" s="198"/>
      <c r="M3" s="197" t="s">
        <v>356</v>
      </c>
      <c r="N3" s="198"/>
      <c r="O3" s="197" t="s">
        <v>357</v>
      </c>
      <c r="P3" s="198"/>
      <c r="Q3" s="197" t="s">
        <v>358</v>
      </c>
      <c r="R3" s="198"/>
      <c r="S3" s="197" t="s">
        <v>359</v>
      </c>
      <c r="T3" s="198"/>
      <c r="U3" s="197" t="s">
        <v>360</v>
      </c>
      <c r="V3" s="198"/>
      <c r="W3" s="199" t="s">
        <v>361</v>
      </c>
      <c r="X3" s="200"/>
      <c r="Y3" s="197" t="s">
        <v>362</v>
      </c>
      <c r="Z3" s="198"/>
      <c r="AA3" s="197" t="s">
        <v>363</v>
      </c>
      <c r="AB3" s="198"/>
      <c r="AC3" s="197" t="s">
        <v>364</v>
      </c>
      <c r="AD3" s="198"/>
      <c r="AE3" s="197" t="s">
        <v>365</v>
      </c>
      <c r="AF3" s="198"/>
      <c r="AG3" s="197" t="s">
        <v>366</v>
      </c>
      <c r="AH3" s="198"/>
      <c r="AI3" s="197" t="s">
        <v>367</v>
      </c>
      <c r="AJ3" s="198"/>
      <c r="AK3" s="197" t="s">
        <v>368</v>
      </c>
      <c r="AL3" s="198"/>
      <c r="AM3" s="197" t="s">
        <v>369</v>
      </c>
      <c r="AN3" s="198"/>
      <c r="AO3" s="197" t="s">
        <v>370</v>
      </c>
      <c r="AP3" s="198"/>
      <c r="AQ3" s="197" t="s">
        <v>381</v>
      </c>
      <c r="AR3" s="198"/>
      <c r="AS3" s="199"/>
      <c r="AT3" s="200"/>
      <c r="AU3" s="197"/>
      <c r="AV3" s="198"/>
      <c r="AW3" s="197"/>
      <c r="AX3" s="198"/>
      <c r="AY3" s="197"/>
      <c r="AZ3" s="198"/>
      <c r="BA3" s="197"/>
      <c r="BB3" s="198"/>
    </row>
    <row r="4" spans="2:54" ht="39" customHeight="1" x14ac:dyDescent="0.15">
      <c r="B4" s="134">
        <v>1</v>
      </c>
      <c r="C4" s="140" t="s">
        <v>98</v>
      </c>
      <c r="D4" s="135">
        <v>185</v>
      </c>
      <c r="E4" s="141">
        <v>6</v>
      </c>
      <c r="F4" s="142">
        <v>3</v>
      </c>
      <c r="G4" s="141"/>
      <c r="H4" s="142"/>
      <c r="I4" s="143"/>
      <c r="J4" s="144"/>
      <c r="K4" s="143"/>
      <c r="L4" s="144"/>
      <c r="M4" s="143"/>
      <c r="N4" s="144"/>
      <c r="O4" s="143">
        <v>1</v>
      </c>
      <c r="P4" s="144">
        <v>1</v>
      </c>
      <c r="Q4" s="143"/>
      <c r="R4" s="144"/>
      <c r="S4" s="143">
        <v>3</v>
      </c>
      <c r="T4" s="144"/>
      <c r="U4" s="143"/>
      <c r="V4" s="144"/>
      <c r="W4" s="141"/>
      <c r="X4" s="142"/>
      <c r="Y4" s="143"/>
      <c r="Z4" s="144"/>
      <c r="AA4" s="143"/>
      <c r="AB4" s="144"/>
      <c r="AC4" s="143"/>
      <c r="AD4" s="144"/>
      <c r="AE4" s="143"/>
      <c r="AF4" s="144"/>
      <c r="AG4" s="143"/>
      <c r="AH4" s="144"/>
      <c r="AI4" s="143"/>
      <c r="AJ4" s="144"/>
      <c r="AK4" s="143"/>
      <c r="AL4" s="144"/>
      <c r="AM4" s="143">
        <v>1</v>
      </c>
      <c r="AN4" s="144">
        <v>1</v>
      </c>
      <c r="AO4" s="143"/>
      <c r="AP4" s="144"/>
      <c r="AQ4" s="143">
        <v>1</v>
      </c>
      <c r="AR4" s="144">
        <v>1</v>
      </c>
      <c r="AS4" s="141"/>
      <c r="AT4" s="142">
        <v>5</v>
      </c>
      <c r="AU4" s="145">
        <f>(E4+G4+W4+AS4)-I4-K4-M4-O4-Q4-S4-U4-Y4-AA4-AC4-AE4-AG4-AI4-AK4-AM4-AO4-AQ4</f>
        <v>0</v>
      </c>
      <c r="AV4" s="145">
        <f>(F4+H4+X4+AT4)-J4-L4-N4-P4-R4-T4-V4-Z4-AB4-AD4-AF4-AH4-AJ4-AL4-AN4-AP4-AR4</f>
        <v>5</v>
      </c>
      <c r="AW4" s="143"/>
      <c r="AX4" s="144">
        <v>8</v>
      </c>
      <c r="AY4" s="143"/>
      <c r="AZ4" s="146">
        <v>3</v>
      </c>
      <c r="BA4" s="143"/>
      <c r="BB4" s="144"/>
    </row>
    <row r="5" spans="2:54" ht="39" customHeight="1" x14ac:dyDescent="0.15">
      <c r="B5" s="134">
        <v>2</v>
      </c>
      <c r="C5" s="140" t="s">
        <v>99</v>
      </c>
      <c r="D5" s="135">
        <v>315</v>
      </c>
      <c r="E5" s="141"/>
      <c r="F5" s="142">
        <v>2</v>
      </c>
      <c r="G5" s="141"/>
      <c r="H5" s="142">
        <v>5</v>
      </c>
      <c r="I5" s="143">
        <v>2</v>
      </c>
      <c r="J5" s="144">
        <v>2</v>
      </c>
      <c r="K5" s="143"/>
      <c r="L5" s="144"/>
      <c r="M5" s="143"/>
      <c r="N5" s="144"/>
      <c r="O5" s="143">
        <v>1</v>
      </c>
      <c r="P5" s="144">
        <v>1</v>
      </c>
      <c r="Q5" s="143"/>
      <c r="R5" s="144"/>
      <c r="S5" s="143">
        <v>6</v>
      </c>
      <c r="T5" s="144"/>
      <c r="U5" s="143"/>
      <c r="V5" s="144"/>
      <c r="W5" s="141"/>
      <c r="X5" s="142">
        <v>3</v>
      </c>
      <c r="Y5" s="143">
        <v>1</v>
      </c>
      <c r="Z5" s="144">
        <v>1</v>
      </c>
      <c r="AA5" s="143">
        <v>1</v>
      </c>
      <c r="AB5" s="144">
        <v>1</v>
      </c>
      <c r="AC5" s="143"/>
      <c r="AD5" s="144"/>
      <c r="AE5" s="143"/>
      <c r="AF5" s="144"/>
      <c r="AG5" s="143"/>
      <c r="AH5" s="144"/>
      <c r="AI5" s="143"/>
      <c r="AJ5" s="144"/>
      <c r="AK5" s="143"/>
      <c r="AL5" s="144"/>
      <c r="AM5" s="143">
        <v>1</v>
      </c>
      <c r="AN5" s="144">
        <v>1</v>
      </c>
      <c r="AO5" s="143"/>
      <c r="AP5" s="144"/>
      <c r="AQ5" s="143"/>
      <c r="AR5" s="144"/>
      <c r="AS5" s="141"/>
      <c r="AT5" s="142">
        <v>5</v>
      </c>
      <c r="AU5" s="145">
        <f t="shared" ref="AU5:AU35" si="0">(E5+G5+W5+AS5)-I5-K5-M5-O5-Q5-S5-U5-Y5-AA5-AC5-AE5-AG5-AI5-AK5-AM5-AO5-AQ5</f>
        <v>-12</v>
      </c>
      <c r="AV5" s="145">
        <f t="shared" ref="AV5:AV35" si="1">(F5+H5+X5+AT5)-J5-L5-N5-P5-R5-T5-V5-Z5-AB5-AD5-AF5-AH5-AJ5-AL5-AN5-AP5-AR5</f>
        <v>9</v>
      </c>
      <c r="AW5" s="143">
        <v>6</v>
      </c>
      <c r="AX5" s="144">
        <v>5</v>
      </c>
      <c r="AY5" s="151">
        <v>6</v>
      </c>
      <c r="AZ5" s="152">
        <v>2</v>
      </c>
      <c r="BA5" s="143">
        <v>790</v>
      </c>
      <c r="BB5" s="144"/>
    </row>
    <row r="6" spans="2:54" ht="39" customHeight="1" x14ac:dyDescent="0.15">
      <c r="B6" s="134">
        <v>3</v>
      </c>
      <c r="C6" s="140" t="s">
        <v>101</v>
      </c>
      <c r="D6" s="135">
        <v>385</v>
      </c>
      <c r="E6" s="141">
        <v>11</v>
      </c>
      <c r="F6" s="142">
        <v>6</v>
      </c>
      <c r="G6" s="141"/>
      <c r="H6" s="142"/>
      <c r="I6" s="143"/>
      <c r="J6" s="144"/>
      <c r="K6" s="143"/>
      <c r="L6" s="144"/>
      <c r="M6" s="143"/>
      <c r="N6" s="144"/>
      <c r="O6" s="143"/>
      <c r="P6" s="144"/>
      <c r="Q6" s="143"/>
      <c r="R6" s="144"/>
      <c r="S6" s="143">
        <v>6</v>
      </c>
      <c r="T6" s="144"/>
      <c r="U6" s="143"/>
      <c r="V6" s="144"/>
      <c r="W6" s="141"/>
      <c r="X6" s="142"/>
      <c r="Y6" s="143"/>
      <c r="Z6" s="144"/>
      <c r="AA6" s="143"/>
      <c r="AB6" s="144"/>
      <c r="AC6" s="143"/>
      <c r="AD6" s="144"/>
      <c r="AE6" s="143"/>
      <c r="AF6" s="144"/>
      <c r="AG6" s="143"/>
      <c r="AH6" s="144"/>
      <c r="AI6" s="143"/>
      <c r="AJ6" s="144"/>
      <c r="AK6" s="143"/>
      <c r="AL6" s="144"/>
      <c r="AM6" s="143"/>
      <c r="AN6" s="144"/>
      <c r="AO6" s="143"/>
      <c r="AP6" s="144"/>
      <c r="AQ6" s="143"/>
      <c r="AR6" s="144"/>
      <c r="AS6" s="141"/>
      <c r="AT6" s="142"/>
      <c r="AU6" s="145">
        <f t="shared" si="0"/>
        <v>5</v>
      </c>
      <c r="AV6" s="145">
        <f t="shared" si="1"/>
        <v>6</v>
      </c>
      <c r="AW6" s="143">
        <v>5</v>
      </c>
      <c r="AX6" s="144">
        <v>6</v>
      </c>
      <c r="AY6" s="143"/>
      <c r="AZ6" s="144"/>
      <c r="BA6" s="143"/>
      <c r="BB6" s="144"/>
    </row>
    <row r="7" spans="2:54" ht="39" customHeight="1" x14ac:dyDescent="0.15">
      <c r="B7" s="134">
        <v>4</v>
      </c>
      <c r="C7" s="140" t="s">
        <v>102</v>
      </c>
      <c r="D7" s="135">
        <v>415</v>
      </c>
      <c r="E7" s="141">
        <v>3</v>
      </c>
      <c r="F7" s="147"/>
      <c r="G7" s="141"/>
      <c r="H7" s="147">
        <v>2</v>
      </c>
      <c r="I7" s="143"/>
      <c r="J7" s="144"/>
      <c r="K7" s="143"/>
      <c r="L7" s="144"/>
      <c r="M7" s="143"/>
      <c r="N7" s="144"/>
      <c r="O7" s="143"/>
      <c r="P7" s="144"/>
      <c r="Q7" s="143"/>
      <c r="R7" s="144"/>
      <c r="S7" s="143"/>
      <c r="T7" s="144"/>
      <c r="U7" s="143"/>
      <c r="V7" s="144"/>
      <c r="W7" s="141"/>
      <c r="X7" s="147"/>
      <c r="Y7" s="143"/>
      <c r="Z7" s="144"/>
      <c r="AA7" s="143"/>
      <c r="AB7" s="144"/>
      <c r="AC7" s="143"/>
      <c r="AD7" s="144"/>
      <c r="AE7" s="143"/>
      <c r="AF7" s="144"/>
      <c r="AG7" s="143"/>
      <c r="AH7" s="144"/>
      <c r="AI7" s="143"/>
      <c r="AJ7" s="144"/>
      <c r="AK7" s="143"/>
      <c r="AL7" s="144"/>
      <c r="AM7" s="143"/>
      <c r="AN7" s="144"/>
      <c r="AO7" s="143"/>
      <c r="AP7" s="144"/>
      <c r="AQ7" s="143"/>
      <c r="AR7" s="144"/>
      <c r="AS7" s="141"/>
      <c r="AT7" s="147"/>
      <c r="AU7" s="145">
        <f t="shared" si="0"/>
        <v>3</v>
      </c>
      <c r="AV7" s="145">
        <f t="shared" si="1"/>
        <v>2</v>
      </c>
      <c r="AW7" s="143">
        <v>3</v>
      </c>
      <c r="AX7" s="144">
        <v>2</v>
      </c>
      <c r="AY7" s="143"/>
      <c r="AZ7" s="144"/>
      <c r="BA7" s="143"/>
      <c r="BB7" s="144"/>
    </row>
    <row r="8" spans="2:54" ht="39" customHeight="1" x14ac:dyDescent="0.15">
      <c r="B8" s="134">
        <v>5</v>
      </c>
      <c r="C8" s="140" t="s">
        <v>103</v>
      </c>
      <c r="D8" s="135">
        <v>435</v>
      </c>
      <c r="E8" s="141">
        <v>7</v>
      </c>
      <c r="F8" s="142">
        <v>3</v>
      </c>
      <c r="G8" s="141"/>
      <c r="H8" s="142"/>
      <c r="I8" s="143"/>
      <c r="J8" s="144"/>
      <c r="K8" s="143"/>
      <c r="L8" s="144"/>
      <c r="M8" s="143"/>
      <c r="N8" s="144"/>
      <c r="O8" s="143"/>
      <c r="P8" s="144"/>
      <c r="Q8" s="143"/>
      <c r="R8" s="144"/>
      <c r="S8" s="143"/>
      <c r="T8" s="144"/>
      <c r="U8" s="143"/>
      <c r="V8" s="144"/>
      <c r="W8" s="141"/>
      <c r="X8" s="142"/>
      <c r="Y8" s="143"/>
      <c r="Z8" s="144"/>
      <c r="AA8" s="143"/>
      <c r="AB8" s="144"/>
      <c r="AC8" s="143"/>
      <c r="AD8" s="144"/>
      <c r="AE8" s="143"/>
      <c r="AF8" s="144"/>
      <c r="AG8" s="143"/>
      <c r="AH8" s="144"/>
      <c r="AI8" s="143"/>
      <c r="AJ8" s="144"/>
      <c r="AK8" s="143"/>
      <c r="AL8" s="144"/>
      <c r="AM8" s="143"/>
      <c r="AN8" s="144"/>
      <c r="AO8" s="143"/>
      <c r="AP8" s="144"/>
      <c r="AQ8" s="143"/>
      <c r="AR8" s="144"/>
      <c r="AS8" s="141"/>
      <c r="AT8" s="142"/>
      <c r="AU8" s="145">
        <f t="shared" si="0"/>
        <v>7</v>
      </c>
      <c r="AV8" s="145">
        <f t="shared" si="1"/>
        <v>3</v>
      </c>
      <c r="AW8" s="143">
        <v>7</v>
      </c>
      <c r="AX8" s="144">
        <v>3</v>
      </c>
      <c r="AY8" s="143"/>
      <c r="AZ8" s="144"/>
      <c r="BA8" s="143"/>
      <c r="BB8" s="144"/>
    </row>
    <row r="9" spans="2:54" ht="39" customHeight="1" x14ac:dyDescent="0.15">
      <c r="B9" s="134">
        <v>6</v>
      </c>
      <c r="C9" s="140" t="s">
        <v>163</v>
      </c>
      <c r="D9" s="136">
        <v>185</v>
      </c>
      <c r="E9" s="141">
        <v>1</v>
      </c>
      <c r="F9" s="147">
        <v>15</v>
      </c>
      <c r="G9" s="141"/>
      <c r="H9" s="147"/>
      <c r="I9" s="143"/>
      <c r="J9" s="144"/>
      <c r="K9" s="143"/>
      <c r="L9" s="144">
        <v>2</v>
      </c>
      <c r="M9" s="143"/>
      <c r="N9" s="144">
        <v>1</v>
      </c>
      <c r="O9" s="143"/>
      <c r="P9" s="144"/>
      <c r="Q9" s="143"/>
      <c r="R9" s="144">
        <v>1</v>
      </c>
      <c r="S9" s="143"/>
      <c r="T9" s="144">
        <v>1</v>
      </c>
      <c r="U9" s="143"/>
      <c r="V9" s="144"/>
      <c r="W9" s="141"/>
      <c r="X9" s="147"/>
      <c r="Y9" s="143"/>
      <c r="Z9" s="144"/>
      <c r="AA9" s="143"/>
      <c r="AB9" s="144"/>
      <c r="AC9" s="143"/>
      <c r="AD9" s="144"/>
      <c r="AE9" s="143"/>
      <c r="AF9" s="144"/>
      <c r="AG9" s="143"/>
      <c r="AH9" s="144"/>
      <c r="AI9" s="143"/>
      <c r="AJ9" s="144"/>
      <c r="AK9" s="143"/>
      <c r="AL9" s="144"/>
      <c r="AM9" s="143"/>
      <c r="AN9" s="144"/>
      <c r="AO9" s="143"/>
      <c r="AP9" s="144"/>
      <c r="AQ9" s="143"/>
      <c r="AR9" s="144"/>
      <c r="AS9" s="141"/>
      <c r="AT9" s="147"/>
      <c r="AU9" s="145">
        <f t="shared" si="0"/>
        <v>1</v>
      </c>
      <c r="AV9" s="145">
        <f t="shared" si="1"/>
        <v>10</v>
      </c>
      <c r="AW9" s="143">
        <v>1</v>
      </c>
      <c r="AX9" s="144">
        <v>10</v>
      </c>
      <c r="AY9" s="143"/>
      <c r="AZ9" s="144"/>
      <c r="BA9" s="143"/>
      <c r="BB9" s="144"/>
    </row>
    <row r="10" spans="2:54" ht="39" customHeight="1" x14ac:dyDescent="0.15">
      <c r="B10" s="134">
        <v>7</v>
      </c>
      <c r="C10" s="140" t="s">
        <v>164</v>
      </c>
      <c r="D10" s="136">
        <v>108</v>
      </c>
      <c r="E10" s="141"/>
      <c r="F10" s="147">
        <v>12</v>
      </c>
      <c r="G10" s="141"/>
      <c r="H10" s="147"/>
      <c r="I10" s="143"/>
      <c r="J10" s="144"/>
      <c r="K10" s="143"/>
      <c r="L10" s="144"/>
      <c r="M10" s="143"/>
      <c r="N10" s="144"/>
      <c r="O10" s="143"/>
      <c r="P10" s="144"/>
      <c r="Q10" s="143"/>
      <c r="R10" s="144"/>
      <c r="S10" s="143"/>
      <c r="T10" s="144"/>
      <c r="U10" s="143"/>
      <c r="V10" s="144"/>
      <c r="W10" s="141"/>
      <c r="X10" s="147"/>
      <c r="Y10" s="143"/>
      <c r="Z10" s="144"/>
      <c r="AA10" s="143"/>
      <c r="AB10" s="144"/>
      <c r="AC10" s="143"/>
      <c r="AD10" s="144"/>
      <c r="AE10" s="143"/>
      <c r="AF10" s="144"/>
      <c r="AG10" s="143"/>
      <c r="AH10" s="144">
        <v>3</v>
      </c>
      <c r="AI10" s="143"/>
      <c r="AJ10" s="144">
        <v>1</v>
      </c>
      <c r="AK10" s="143"/>
      <c r="AL10" s="144"/>
      <c r="AM10" s="143"/>
      <c r="AN10" s="144"/>
      <c r="AO10" s="143"/>
      <c r="AP10" s="144">
        <v>1</v>
      </c>
      <c r="AQ10" s="143"/>
      <c r="AR10" s="144"/>
      <c r="AS10" s="141"/>
      <c r="AT10" s="147"/>
      <c r="AU10" s="145">
        <f t="shared" si="0"/>
        <v>0</v>
      </c>
      <c r="AV10" s="145">
        <f t="shared" si="1"/>
        <v>7</v>
      </c>
      <c r="AW10" s="143"/>
      <c r="AX10" s="144">
        <v>7</v>
      </c>
      <c r="AY10" s="143"/>
      <c r="AZ10" s="144"/>
      <c r="BA10" s="143"/>
      <c r="BB10" s="144"/>
    </row>
    <row r="11" spans="2:54" ht="39" customHeight="1" x14ac:dyDescent="0.15">
      <c r="B11" s="134">
        <v>8</v>
      </c>
      <c r="C11" s="140" t="s">
        <v>105</v>
      </c>
      <c r="D11" s="136">
        <v>185</v>
      </c>
      <c r="E11" s="141">
        <v>9</v>
      </c>
      <c r="F11" s="147">
        <v>6</v>
      </c>
      <c r="G11" s="141"/>
      <c r="H11" s="147">
        <v>5</v>
      </c>
      <c r="I11" s="143"/>
      <c r="J11" s="144">
        <v>1</v>
      </c>
      <c r="K11" s="143"/>
      <c r="L11" s="144"/>
      <c r="M11" s="143"/>
      <c r="N11" s="144">
        <v>2</v>
      </c>
      <c r="O11" s="143"/>
      <c r="P11" s="144"/>
      <c r="Q11" s="143"/>
      <c r="R11" s="144"/>
      <c r="S11" s="143">
        <v>6</v>
      </c>
      <c r="T11" s="144"/>
      <c r="U11" s="143"/>
      <c r="V11" s="144">
        <v>1</v>
      </c>
      <c r="W11" s="141"/>
      <c r="X11" s="147">
        <v>7</v>
      </c>
      <c r="Y11" s="143"/>
      <c r="Z11" s="144"/>
      <c r="AA11" s="143"/>
      <c r="AB11" s="144">
        <v>1</v>
      </c>
      <c r="AC11" s="143"/>
      <c r="AD11" s="144"/>
      <c r="AE11" s="143"/>
      <c r="AF11" s="144"/>
      <c r="AG11" s="143"/>
      <c r="AH11" s="144">
        <v>1</v>
      </c>
      <c r="AI11" s="143"/>
      <c r="AJ11" s="144"/>
      <c r="AK11" s="143"/>
      <c r="AL11" s="144"/>
      <c r="AM11" s="143"/>
      <c r="AN11" s="144"/>
      <c r="AO11" s="143"/>
      <c r="AP11" s="144">
        <v>1</v>
      </c>
      <c r="AQ11" s="143"/>
      <c r="AR11" s="144"/>
      <c r="AS11" s="141"/>
      <c r="AT11" s="147"/>
      <c r="AU11" s="145">
        <f t="shared" si="0"/>
        <v>3</v>
      </c>
      <c r="AV11" s="145">
        <f t="shared" si="1"/>
        <v>11</v>
      </c>
      <c r="AW11" s="143">
        <v>3</v>
      </c>
      <c r="AX11" s="144">
        <v>11</v>
      </c>
      <c r="AY11" s="143"/>
      <c r="AZ11" s="144"/>
      <c r="BA11" s="143"/>
      <c r="BB11" s="144"/>
    </row>
    <row r="12" spans="2:54" ht="39" customHeight="1" x14ac:dyDescent="0.15">
      <c r="B12" s="134">
        <v>9</v>
      </c>
      <c r="C12" s="140" t="s">
        <v>108</v>
      </c>
      <c r="D12" s="136">
        <v>456</v>
      </c>
      <c r="E12" s="141">
        <v>1</v>
      </c>
      <c r="F12" s="147"/>
      <c r="G12" s="141"/>
      <c r="H12" s="147">
        <v>5</v>
      </c>
      <c r="I12" s="143"/>
      <c r="J12" s="144"/>
      <c r="K12" s="143"/>
      <c r="L12" s="144"/>
      <c r="M12" s="143"/>
      <c r="N12" s="144"/>
      <c r="O12" s="143"/>
      <c r="P12" s="144"/>
      <c r="Q12" s="143"/>
      <c r="R12" s="144"/>
      <c r="S12" s="143"/>
      <c r="T12" s="144"/>
      <c r="U12" s="143"/>
      <c r="V12" s="144"/>
      <c r="W12" s="141"/>
      <c r="X12" s="147">
        <v>3</v>
      </c>
      <c r="Y12" s="143"/>
      <c r="Z12" s="144"/>
      <c r="AA12" s="143"/>
      <c r="AB12" s="144"/>
      <c r="AC12" s="143"/>
      <c r="AD12" s="144">
        <v>1</v>
      </c>
      <c r="AE12" s="143"/>
      <c r="AF12" s="144"/>
      <c r="AG12" s="143"/>
      <c r="AH12" s="144"/>
      <c r="AI12" s="143"/>
      <c r="AJ12" s="144"/>
      <c r="AK12" s="143"/>
      <c r="AL12" s="144"/>
      <c r="AM12" s="143"/>
      <c r="AN12" s="144"/>
      <c r="AO12" s="143">
        <v>12</v>
      </c>
      <c r="AP12" s="144"/>
      <c r="AQ12" s="143"/>
      <c r="AR12" s="144"/>
      <c r="AS12" s="141"/>
      <c r="AT12" s="147"/>
      <c r="AU12" s="145">
        <f t="shared" si="0"/>
        <v>-11</v>
      </c>
      <c r="AV12" s="145">
        <f t="shared" si="1"/>
        <v>7</v>
      </c>
      <c r="AW12" s="143">
        <v>13</v>
      </c>
      <c r="AX12" s="144">
        <v>3</v>
      </c>
      <c r="AY12" s="143"/>
      <c r="AZ12" s="152"/>
      <c r="BA12" s="143"/>
      <c r="BB12" s="144"/>
    </row>
    <row r="13" spans="2:54" ht="39" customHeight="1" x14ac:dyDescent="0.15">
      <c r="B13" s="134">
        <v>10</v>
      </c>
      <c r="C13" s="140" t="s">
        <v>109</v>
      </c>
      <c r="D13" s="136">
        <v>305</v>
      </c>
      <c r="E13" s="141">
        <v>10</v>
      </c>
      <c r="F13" s="147">
        <v>1</v>
      </c>
      <c r="G13" s="141"/>
      <c r="H13" s="147">
        <v>5</v>
      </c>
      <c r="I13" s="143"/>
      <c r="J13" s="144"/>
      <c r="K13" s="143"/>
      <c r="L13" s="144"/>
      <c r="M13" s="143"/>
      <c r="N13" s="144">
        <v>1</v>
      </c>
      <c r="O13" s="143"/>
      <c r="P13" s="144"/>
      <c r="Q13" s="143"/>
      <c r="R13" s="144"/>
      <c r="S13" s="143"/>
      <c r="T13" s="144"/>
      <c r="U13" s="143"/>
      <c r="V13" s="144"/>
      <c r="W13" s="141"/>
      <c r="X13" s="147">
        <v>3</v>
      </c>
      <c r="Y13" s="143"/>
      <c r="Z13" s="144"/>
      <c r="AA13" s="143"/>
      <c r="AB13" s="144"/>
      <c r="AC13" s="143"/>
      <c r="AD13" s="144"/>
      <c r="AE13" s="143"/>
      <c r="AF13" s="144"/>
      <c r="AG13" s="143"/>
      <c r="AH13" s="144"/>
      <c r="AI13" s="143"/>
      <c r="AJ13" s="144"/>
      <c r="AK13" s="143"/>
      <c r="AL13" s="144"/>
      <c r="AM13" s="143"/>
      <c r="AN13" s="144"/>
      <c r="AO13" s="143"/>
      <c r="AP13" s="144"/>
      <c r="AQ13" s="143"/>
      <c r="AR13" s="144"/>
      <c r="AS13" s="141"/>
      <c r="AT13" s="147"/>
      <c r="AU13" s="145">
        <f t="shared" si="0"/>
        <v>10</v>
      </c>
      <c r="AV13" s="145">
        <f t="shared" si="1"/>
        <v>8</v>
      </c>
      <c r="AW13" s="143">
        <v>10</v>
      </c>
      <c r="AX13" s="144">
        <v>5</v>
      </c>
      <c r="AY13" s="143"/>
      <c r="AZ13" s="152"/>
      <c r="BA13" s="143"/>
      <c r="BB13" s="144"/>
    </row>
    <row r="14" spans="2:54" ht="39" customHeight="1" x14ac:dyDescent="0.15">
      <c r="B14" s="134">
        <v>11</v>
      </c>
      <c r="C14" s="140" t="s">
        <v>106</v>
      </c>
      <c r="D14" s="136">
        <v>285</v>
      </c>
      <c r="E14" s="141">
        <v>10</v>
      </c>
      <c r="F14" s="147">
        <v>3</v>
      </c>
      <c r="G14" s="141"/>
      <c r="H14" s="147"/>
      <c r="I14" s="143"/>
      <c r="J14" s="144"/>
      <c r="K14" s="143"/>
      <c r="L14" s="144"/>
      <c r="M14" s="143"/>
      <c r="N14" s="144"/>
      <c r="O14" s="143"/>
      <c r="P14" s="144"/>
      <c r="Q14" s="143"/>
      <c r="R14" s="144"/>
      <c r="S14" s="143">
        <v>6</v>
      </c>
      <c r="T14" s="144"/>
      <c r="U14" s="143"/>
      <c r="V14" s="144"/>
      <c r="W14" s="141"/>
      <c r="X14" s="147"/>
      <c r="Y14" s="143">
        <v>1</v>
      </c>
      <c r="Z14" s="144">
        <v>1</v>
      </c>
      <c r="AA14" s="143"/>
      <c r="AB14" s="144"/>
      <c r="AC14" s="143"/>
      <c r="AD14" s="144"/>
      <c r="AE14" s="143"/>
      <c r="AF14" s="144"/>
      <c r="AG14" s="143"/>
      <c r="AH14" s="144"/>
      <c r="AI14" s="143"/>
      <c r="AJ14" s="144"/>
      <c r="AK14" s="143"/>
      <c r="AL14" s="144"/>
      <c r="AM14" s="143"/>
      <c r="AN14" s="144"/>
      <c r="AO14" s="143">
        <v>6</v>
      </c>
      <c r="AP14" s="144"/>
      <c r="AQ14" s="143"/>
      <c r="AR14" s="144"/>
      <c r="AS14" s="141"/>
      <c r="AT14" s="147">
        <v>3</v>
      </c>
      <c r="AU14" s="145">
        <f t="shared" si="0"/>
        <v>-3</v>
      </c>
      <c r="AV14" s="145">
        <f t="shared" si="1"/>
        <v>5</v>
      </c>
      <c r="AW14" s="143">
        <v>9</v>
      </c>
      <c r="AX14" s="144">
        <v>4</v>
      </c>
      <c r="AY14" s="143"/>
      <c r="AZ14" s="144"/>
      <c r="BA14" s="143"/>
      <c r="BB14" s="144"/>
    </row>
    <row r="15" spans="2:54" ht="39" customHeight="1" x14ac:dyDescent="0.15">
      <c r="B15" s="134">
        <v>12</v>
      </c>
      <c r="C15" s="140" t="s">
        <v>107</v>
      </c>
      <c r="D15" s="136">
        <v>400</v>
      </c>
      <c r="E15" s="141">
        <v>7</v>
      </c>
      <c r="F15" s="147">
        <v>1</v>
      </c>
      <c r="G15" s="141"/>
      <c r="H15" s="147"/>
      <c r="I15" s="143"/>
      <c r="J15" s="144"/>
      <c r="K15" s="143"/>
      <c r="L15" s="144"/>
      <c r="M15" s="143"/>
      <c r="N15" s="144"/>
      <c r="O15" s="143"/>
      <c r="P15" s="144"/>
      <c r="Q15" s="143"/>
      <c r="R15" s="144"/>
      <c r="S15" s="143"/>
      <c r="T15" s="144"/>
      <c r="U15" s="143"/>
      <c r="V15" s="144"/>
      <c r="W15" s="141"/>
      <c r="X15" s="147"/>
      <c r="Y15" s="143"/>
      <c r="Z15" s="144"/>
      <c r="AA15" s="143"/>
      <c r="AB15" s="144"/>
      <c r="AC15" s="143"/>
      <c r="AD15" s="144"/>
      <c r="AE15" s="143"/>
      <c r="AF15" s="144"/>
      <c r="AG15" s="143"/>
      <c r="AH15" s="144"/>
      <c r="AI15" s="143"/>
      <c r="AJ15" s="144"/>
      <c r="AK15" s="143"/>
      <c r="AL15" s="144"/>
      <c r="AM15" s="143"/>
      <c r="AN15" s="144"/>
      <c r="AO15" s="143"/>
      <c r="AP15" s="144"/>
      <c r="AQ15" s="143"/>
      <c r="AR15" s="144"/>
      <c r="AS15" s="141"/>
      <c r="AT15" s="147"/>
      <c r="AU15" s="145">
        <f t="shared" si="0"/>
        <v>7</v>
      </c>
      <c r="AV15" s="145">
        <f t="shared" si="1"/>
        <v>1</v>
      </c>
      <c r="AW15" s="143">
        <v>7</v>
      </c>
      <c r="AX15" s="144">
        <v>1</v>
      </c>
      <c r="AY15" s="143"/>
      <c r="AZ15" s="144"/>
      <c r="BA15" s="143"/>
      <c r="BB15" s="144"/>
    </row>
    <row r="16" spans="2:54" ht="39" customHeight="1" x14ac:dyDescent="0.15">
      <c r="B16" s="134">
        <v>13</v>
      </c>
      <c r="C16" s="140" t="s">
        <v>110</v>
      </c>
      <c r="D16" s="136">
        <v>450</v>
      </c>
      <c r="E16" s="141"/>
      <c r="F16" s="147">
        <v>4</v>
      </c>
      <c r="G16" s="141"/>
      <c r="H16" s="147"/>
      <c r="I16" s="143"/>
      <c r="J16" s="144"/>
      <c r="K16" s="143"/>
      <c r="L16" s="144"/>
      <c r="M16" s="143"/>
      <c r="N16" s="144"/>
      <c r="O16" s="143"/>
      <c r="P16" s="144"/>
      <c r="Q16" s="143"/>
      <c r="R16" s="144"/>
      <c r="S16" s="143">
        <v>3</v>
      </c>
      <c r="T16" s="144"/>
      <c r="U16" s="143"/>
      <c r="V16" s="144"/>
      <c r="W16" s="141"/>
      <c r="X16" s="147"/>
      <c r="Y16" s="143"/>
      <c r="Z16" s="144"/>
      <c r="AA16" s="143"/>
      <c r="AB16" s="144"/>
      <c r="AC16" s="143"/>
      <c r="AD16" s="144"/>
      <c r="AE16" s="143"/>
      <c r="AF16" s="144"/>
      <c r="AG16" s="143"/>
      <c r="AH16" s="144"/>
      <c r="AI16" s="143"/>
      <c r="AJ16" s="144"/>
      <c r="AK16" s="143"/>
      <c r="AL16" s="144"/>
      <c r="AM16" s="143">
        <v>1</v>
      </c>
      <c r="AN16" s="144">
        <v>1</v>
      </c>
      <c r="AO16" s="143"/>
      <c r="AP16" s="144"/>
      <c r="AQ16" s="143"/>
      <c r="AR16" s="144"/>
      <c r="AS16" s="141"/>
      <c r="AT16" s="147">
        <v>5</v>
      </c>
      <c r="AU16" s="145">
        <f t="shared" si="0"/>
        <v>-4</v>
      </c>
      <c r="AV16" s="145">
        <f t="shared" si="1"/>
        <v>8</v>
      </c>
      <c r="AW16" s="143">
        <v>2</v>
      </c>
      <c r="AX16" s="144">
        <v>7</v>
      </c>
      <c r="AY16" s="151">
        <v>6</v>
      </c>
      <c r="AZ16" s="144"/>
      <c r="BA16" s="143">
        <v>225</v>
      </c>
      <c r="BB16" s="144"/>
    </row>
    <row r="17" spans="2:54" ht="39" customHeight="1" x14ac:dyDescent="0.15">
      <c r="B17" s="134">
        <v>14</v>
      </c>
      <c r="C17" s="140" t="s">
        <v>111</v>
      </c>
      <c r="D17" s="136">
        <v>770</v>
      </c>
      <c r="E17" s="141">
        <v>6</v>
      </c>
      <c r="F17" s="147">
        <v>4</v>
      </c>
      <c r="G17" s="141"/>
      <c r="H17" s="147"/>
      <c r="I17" s="143">
        <v>2</v>
      </c>
      <c r="J17" s="144">
        <v>2</v>
      </c>
      <c r="K17" s="143"/>
      <c r="L17" s="144"/>
      <c r="M17" s="143"/>
      <c r="N17" s="144"/>
      <c r="O17" s="143"/>
      <c r="P17" s="144"/>
      <c r="Q17" s="143"/>
      <c r="R17" s="144"/>
      <c r="S17" s="143">
        <v>6</v>
      </c>
      <c r="T17" s="144"/>
      <c r="U17" s="143"/>
      <c r="V17" s="144"/>
      <c r="W17" s="141"/>
      <c r="X17" s="147">
        <v>4</v>
      </c>
      <c r="Y17" s="143">
        <v>1</v>
      </c>
      <c r="Z17" s="144">
        <v>1</v>
      </c>
      <c r="AA17" s="143"/>
      <c r="AB17" s="144"/>
      <c r="AC17" s="143"/>
      <c r="AD17" s="144"/>
      <c r="AE17" s="143"/>
      <c r="AF17" s="144"/>
      <c r="AG17" s="143"/>
      <c r="AH17" s="144"/>
      <c r="AI17" s="143"/>
      <c r="AJ17" s="144"/>
      <c r="AK17" s="143"/>
      <c r="AL17" s="144"/>
      <c r="AM17" s="143">
        <v>1</v>
      </c>
      <c r="AN17" s="144">
        <v>1</v>
      </c>
      <c r="AO17" s="143"/>
      <c r="AP17" s="144"/>
      <c r="AQ17" s="143"/>
      <c r="AR17" s="144"/>
      <c r="AS17" s="141"/>
      <c r="AT17" s="147">
        <v>3</v>
      </c>
      <c r="AU17" s="145">
        <f t="shared" si="0"/>
        <v>-4</v>
      </c>
      <c r="AV17" s="145">
        <f t="shared" si="1"/>
        <v>7</v>
      </c>
      <c r="AW17" s="143">
        <v>8</v>
      </c>
      <c r="AX17" s="144">
        <v>6</v>
      </c>
      <c r="AY17" s="143"/>
      <c r="AZ17" s="144"/>
      <c r="BA17" s="143"/>
      <c r="BB17" s="144"/>
    </row>
    <row r="18" spans="2:54" ht="39.6" customHeight="1" x14ac:dyDescent="0.15">
      <c r="B18" s="134">
        <v>15</v>
      </c>
      <c r="C18" s="140" t="s">
        <v>203</v>
      </c>
      <c r="D18" s="136">
        <v>677</v>
      </c>
      <c r="E18" s="141">
        <v>5</v>
      </c>
      <c r="F18" s="147">
        <v>5</v>
      </c>
      <c r="G18" s="141"/>
      <c r="H18" s="147"/>
      <c r="I18" s="143"/>
      <c r="J18" s="144"/>
      <c r="K18" s="143"/>
      <c r="L18" s="144"/>
      <c r="M18" s="143"/>
      <c r="N18" s="144"/>
      <c r="O18" s="143"/>
      <c r="P18" s="144"/>
      <c r="Q18" s="143"/>
      <c r="R18" s="144"/>
      <c r="S18" s="143">
        <v>6</v>
      </c>
      <c r="T18" s="144"/>
      <c r="U18" s="143"/>
      <c r="V18" s="144"/>
      <c r="W18" s="141"/>
      <c r="X18" s="147"/>
      <c r="Y18" s="143"/>
      <c r="Z18" s="144"/>
      <c r="AA18" s="143">
        <v>6</v>
      </c>
      <c r="AB18" s="144"/>
      <c r="AC18" s="143"/>
      <c r="AD18" s="144">
        <v>1</v>
      </c>
      <c r="AE18" s="143"/>
      <c r="AF18" s="144"/>
      <c r="AG18" s="143"/>
      <c r="AH18" s="144"/>
      <c r="AI18" s="143"/>
      <c r="AJ18" s="144"/>
      <c r="AK18" s="143"/>
      <c r="AL18" s="144"/>
      <c r="AM18" s="143">
        <v>6</v>
      </c>
      <c r="AN18" s="144"/>
      <c r="AO18" s="143"/>
      <c r="AP18" s="144"/>
      <c r="AQ18" s="143"/>
      <c r="AR18" s="144"/>
      <c r="AS18" s="141"/>
      <c r="AT18" s="147"/>
      <c r="AU18" s="145">
        <f t="shared" si="0"/>
        <v>-13</v>
      </c>
      <c r="AV18" s="145">
        <f t="shared" si="1"/>
        <v>4</v>
      </c>
      <c r="AW18" s="143">
        <v>11</v>
      </c>
      <c r="AX18" s="144">
        <v>2</v>
      </c>
      <c r="AY18" s="143"/>
      <c r="AZ18" s="144"/>
      <c r="BA18" s="143"/>
      <c r="BB18" s="144"/>
    </row>
    <row r="19" spans="2:54" ht="39" customHeight="1" x14ac:dyDescent="0.15">
      <c r="B19" s="134">
        <v>16</v>
      </c>
      <c r="C19" s="140" t="s">
        <v>114</v>
      </c>
      <c r="D19" s="136">
        <v>1150</v>
      </c>
      <c r="E19" s="141">
        <v>6</v>
      </c>
      <c r="F19" s="147">
        <v>2</v>
      </c>
      <c r="G19" s="141"/>
      <c r="H19" s="147"/>
      <c r="I19" s="143"/>
      <c r="J19" s="144"/>
      <c r="K19" s="143"/>
      <c r="L19" s="144"/>
      <c r="M19" s="143"/>
      <c r="N19" s="144"/>
      <c r="O19" s="143"/>
      <c r="P19" s="144"/>
      <c r="Q19" s="143"/>
      <c r="R19" s="144"/>
      <c r="S19" s="143"/>
      <c r="T19" s="144"/>
      <c r="U19" s="143"/>
      <c r="V19" s="144"/>
      <c r="W19" s="141"/>
      <c r="X19" s="147"/>
      <c r="Y19" s="143"/>
      <c r="Z19" s="144"/>
      <c r="AA19" s="143"/>
      <c r="AB19" s="144"/>
      <c r="AC19" s="143"/>
      <c r="AD19" s="144"/>
      <c r="AE19" s="143"/>
      <c r="AF19" s="144"/>
      <c r="AG19" s="143"/>
      <c r="AH19" s="144"/>
      <c r="AI19" s="143"/>
      <c r="AJ19" s="144"/>
      <c r="AK19" s="143"/>
      <c r="AL19" s="144"/>
      <c r="AM19" s="143"/>
      <c r="AN19" s="144"/>
      <c r="AO19" s="143"/>
      <c r="AP19" s="144"/>
      <c r="AQ19" s="143"/>
      <c r="AR19" s="144"/>
      <c r="AS19" s="141"/>
      <c r="AT19" s="147"/>
      <c r="AU19" s="145">
        <f t="shared" si="0"/>
        <v>6</v>
      </c>
      <c r="AV19" s="145">
        <f t="shared" si="1"/>
        <v>2</v>
      </c>
      <c r="AW19" s="143">
        <v>6</v>
      </c>
      <c r="AX19" s="144">
        <v>2</v>
      </c>
      <c r="AY19" s="143"/>
      <c r="AZ19" s="144"/>
      <c r="BA19" s="143"/>
      <c r="BB19" s="144"/>
    </row>
    <row r="20" spans="2:54" ht="39" customHeight="1" x14ac:dyDescent="0.15">
      <c r="B20" s="134">
        <v>17</v>
      </c>
      <c r="C20" s="140" t="s">
        <v>198</v>
      </c>
      <c r="D20" s="136">
        <v>1150</v>
      </c>
      <c r="E20" s="141">
        <v>5</v>
      </c>
      <c r="F20" s="147">
        <v>2</v>
      </c>
      <c r="G20" s="141"/>
      <c r="H20" s="147"/>
      <c r="I20" s="143"/>
      <c r="J20" s="144"/>
      <c r="K20" s="143"/>
      <c r="L20" s="144"/>
      <c r="M20" s="143"/>
      <c r="N20" s="144"/>
      <c r="O20" s="143"/>
      <c r="P20" s="144"/>
      <c r="Q20" s="143"/>
      <c r="R20" s="144"/>
      <c r="S20" s="143"/>
      <c r="T20" s="144"/>
      <c r="U20" s="143"/>
      <c r="V20" s="144"/>
      <c r="W20" s="141"/>
      <c r="X20" s="147"/>
      <c r="Y20" s="143"/>
      <c r="Z20" s="144"/>
      <c r="AA20" s="143"/>
      <c r="AB20" s="144"/>
      <c r="AC20" s="143"/>
      <c r="AD20" s="144"/>
      <c r="AE20" s="143"/>
      <c r="AF20" s="144"/>
      <c r="AG20" s="143"/>
      <c r="AH20" s="144"/>
      <c r="AI20" s="143"/>
      <c r="AJ20" s="144"/>
      <c r="AK20" s="143"/>
      <c r="AL20" s="144"/>
      <c r="AM20" s="143">
        <v>6</v>
      </c>
      <c r="AN20" s="144"/>
      <c r="AO20" s="143"/>
      <c r="AP20" s="144"/>
      <c r="AQ20" s="143"/>
      <c r="AR20" s="144"/>
      <c r="AS20" s="141"/>
      <c r="AT20" s="147"/>
      <c r="AU20" s="145">
        <f t="shared" si="0"/>
        <v>-1</v>
      </c>
      <c r="AV20" s="145">
        <f t="shared" si="1"/>
        <v>2</v>
      </c>
      <c r="AW20" s="143">
        <v>11</v>
      </c>
      <c r="AX20" s="144">
        <v>1</v>
      </c>
      <c r="AY20" s="143"/>
      <c r="AZ20" s="144"/>
      <c r="BA20" s="143"/>
      <c r="BB20" s="144"/>
    </row>
    <row r="21" spans="2:54" ht="39" customHeight="1" x14ac:dyDescent="0.15">
      <c r="B21" s="134">
        <v>18</v>
      </c>
      <c r="C21" s="140" t="s">
        <v>115</v>
      </c>
      <c r="D21" s="136">
        <v>410</v>
      </c>
      <c r="E21" s="141">
        <v>9</v>
      </c>
      <c r="F21" s="147">
        <v>2</v>
      </c>
      <c r="G21" s="141"/>
      <c r="H21" s="147"/>
      <c r="I21" s="143"/>
      <c r="J21" s="144"/>
      <c r="K21" s="143"/>
      <c r="L21" s="144"/>
      <c r="M21" s="143"/>
      <c r="N21" s="144"/>
      <c r="O21" s="143"/>
      <c r="P21" s="144"/>
      <c r="Q21" s="143"/>
      <c r="R21" s="144"/>
      <c r="S21" s="143">
        <v>3</v>
      </c>
      <c r="T21" s="144"/>
      <c r="U21" s="143"/>
      <c r="V21" s="144"/>
      <c r="W21" s="141"/>
      <c r="X21" s="147"/>
      <c r="Y21" s="143"/>
      <c r="Z21" s="144"/>
      <c r="AA21" s="143"/>
      <c r="AB21" s="144"/>
      <c r="AC21" s="143">
        <v>1</v>
      </c>
      <c r="AD21" s="144">
        <v>1</v>
      </c>
      <c r="AE21" s="143"/>
      <c r="AF21" s="144"/>
      <c r="AG21" s="143"/>
      <c r="AH21" s="144"/>
      <c r="AI21" s="143">
        <v>6</v>
      </c>
      <c r="AJ21" s="144"/>
      <c r="AK21" s="143"/>
      <c r="AL21" s="144"/>
      <c r="AM21" s="143"/>
      <c r="AN21" s="144"/>
      <c r="AO21" s="143"/>
      <c r="AP21" s="144"/>
      <c r="AQ21" s="143">
        <v>1</v>
      </c>
      <c r="AR21" s="144">
        <v>1</v>
      </c>
      <c r="AS21" s="141"/>
      <c r="AT21" s="147">
        <v>5</v>
      </c>
      <c r="AU21" s="145">
        <f t="shared" si="0"/>
        <v>-2</v>
      </c>
      <c r="AV21" s="145">
        <f t="shared" si="1"/>
        <v>5</v>
      </c>
      <c r="AW21" s="143">
        <v>10</v>
      </c>
      <c r="AX21" s="144">
        <v>4</v>
      </c>
      <c r="AY21" s="143"/>
      <c r="AZ21" s="144"/>
      <c r="BA21" s="143"/>
      <c r="BB21" s="144"/>
    </row>
    <row r="22" spans="2:54" ht="39" customHeight="1" x14ac:dyDescent="0.15">
      <c r="B22" s="134">
        <v>19</v>
      </c>
      <c r="C22" s="140" t="s">
        <v>116</v>
      </c>
      <c r="D22" s="136">
        <v>570</v>
      </c>
      <c r="E22" s="141"/>
      <c r="F22" s="147">
        <v>1</v>
      </c>
      <c r="G22" s="141"/>
      <c r="H22" s="147">
        <v>4</v>
      </c>
      <c r="I22" s="143">
        <v>1</v>
      </c>
      <c r="J22" s="144">
        <v>1</v>
      </c>
      <c r="K22" s="143"/>
      <c r="L22" s="144"/>
      <c r="M22" s="143"/>
      <c r="N22" s="144"/>
      <c r="O22" s="143"/>
      <c r="P22" s="144"/>
      <c r="Q22" s="143"/>
      <c r="R22" s="144"/>
      <c r="S22" s="143">
        <v>6</v>
      </c>
      <c r="T22" s="144"/>
      <c r="U22" s="143"/>
      <c r="V22" s="144"/>
      <c r="W22" s="141"/>
      <c r="X22" s="147"/>
      <c r="Y22" s="143">
        <v>1</v>
      </c>
      <c r="Z22" s="144">
        <v>1</v>
      </c>
      <c r="AA22" s="143"/>
      <c r="AB22" s="144"/>
      <c r="AC22" s="143"/>
      <c r="AD22" s="144"/>
      <c r="AE22" s="143"/>
      <c r="AF22" s="144"/>
      <c r="AG22" s="143"/>
      <c r="AH22" s="144"/>
      <c r="AI22" s="143"/>
      <c r="AJ22" s="144"/>
      <c r="AK22" s="143"/>
      <c r="AL22" s="144"/>
      <c r="AM22" s="143">
        <v>1</v>
      </c>
      <c r="AN22" s="144">
        <v>1</v>
      </c>
      <c r="AO22" s="143"/>
      <c r="AP22" s="144"/>
      <c r="AQ22" s="143"/>
      <c r="AR22" s="144"/>
      <c r="AS22" s="141"/>
      <c r="AT22" s="147">
        <v>5</v>
      </c>
      <c r="AU22" s="145">
        <f t="shared" si="0"/>
        <v>-9</v>
      </c>
      <c r="AV22" s="145">
        <f t="shared" si="1"/>
        <v>7</v>
      </c>
      <c r="AW22" s="143">
        <v>3</v>
      </c>
      <c r="AX22" s="144">
        <v>6</v>
      </c>
      <c r="AY22" s="143"/>
      <c r="AZ22" s="144"/>
      <c r="BA22" s="143"/>
      <c r="BB22" s="144"/>
    </row>
    <row r="23" spans="2:54" ht="39" customHeight="1" x14ac:dyDescent="0.15">
      <c r="B23" s="134">
        <v>20</v>
      </c>
      <c r="C23" s="140" t="s">
        <v>199</v>
      </c>
      <c r="D23" s="136">
        <v>1137</v>
      </c>
      <c r="E23" s="141">
        <v>9</v>
      </c>
      <c r="F23" s="147"/>
      <c r="G23" s="141">
        <v>3</v>
      </c>
      <c r="H23" s="147"/>
      <c r="I23" s="143"/>
      <c r="J23" s="144"/>
      <c r="K23" s="143"/>
      <c r="L23" s="144"/>
      <c r="M23" s="143"/>
      <c r="N23" s="144"/>
      <c r="O23" s="143"/>
      <c r="P23" s="144"/>
      <c r="Q23" s="143"/>
      <c r="R23" s="144"/>
      <c r="S23" s="143">
        <v>6</v>
      </c>
      <c r="T23" s="144"/>
      <c r="U23" s="143"/>
      <c r="V23" s="144"/>
      <c r="W23" s="141"/>
      <c r="X23" s="147"/>
      <c r="Y23" s="143"/>
      <c r="Z23" s="144"/>
      <c r="AA23" s="143"/>
      <c r="AB23" s="144"/>
      <c r="AC23" s="143"/>
      <c r="AD23" s="144"/>
      <c r="AE23" s="143"/>
      <c r="AF23" s="144"/>
      <c r="AG23" s="143"/>
      <c r="AH23" s="144"/>
      <c r="AI23" s="143"/>
      <c r="AJ23" s="144"/>
      <c r="AK23" s="143"/>
      <c r="AL23" s="144"/>
      <c r="AM23" s="143"/>
      <c r="AN23" s="144"/>
      <c r="AO23" s="143"/>
      <c r="AP23" s="144"/>
      <c r="AQ23" s="143"/>
      <c r="AR23" s="144"/>
      <c r="AS23" s="141"/>
      <c r="AT23" s="147"/>
      <c r="AU23" s="145">
        <f t="shared" si="0"/>
        <v>6</v>
      </c>
      <c r="AV23" s="145">
        <f t="shared" si="1"/>
        <v>0</v>
      </c>
      <c r="AW23" s="143">
        <v>6</v>
      </c>
      <c r="AX23" s="144"/>
      <c r="AY23" s="143"/>
      <c r="AZ23" s="144"/>
      <c r="BA23" s="143"/>
      <c r="BB23" s="144"/>
    </row>
    <row r="24" spans="2:54" ht="39" customHeight="1" x14ac:dyDescent="0.15">
      <c r="B24" s="134">
        <v>21</v>
      </c>
      <c r="C24" s="140" t="s">
        <v>117</v>
      </c>
      <c r="D24" s="136">
        <v>255</v>
      </c>
      <c r="E24" s="141">
        <v>11</v>
      </c>
      <c r="F24" s="147">
        <v>6</v>
      </c>
      <c r="G24" s="141"/>
      <c r="H24" s="147"/>
      <c r="I24" s="143"/>
      <c r="J24" s="144"/>
      <c r="K24" s="143"/>
      <c r="L24" s="144">
        <v>2</v>
      </c>
      <c r="M24" s="143"/>
      <c r="N24" s="144"/>
      <c r="O24" s="143"/>
      <c r="P24" s="144"/>
      <c r="Q24" s="143"/>
      <c r="R24" s="144"/>
      <c r="S24" s="143"/>
      <c r="T24" s="144">
        <v>1</v>
      </c>
      <c r="U24" s="143"/>
      <c r="V24" s="144"/>
      <c r="W24" s="141"/>
      <c r="X24" s="147"/>
      <c r="Y24" s="143"/>
      <c r="Z24" s="144"/>
      <c r="AA24" s="143"/>
      <c r="AB24" s="144"/>
      <c r="AC24" s="143"/>
      <c r="AD24" s="144">
        <v>1</v>
      </c>
      <c r="AE24" s="143"/>
      <c r="AF24" s="144"/>
      <c r="AG24" s="143"/>
      <c r="AH24" s="144">
        <v>1</v>
      </c>
      <c r="AI24" s="143">
        <v>6</v>
      </c>
      <c r="AJ24" s="144"/>
      <c r="AK24" s="143"/>
      <c r="AL24" s="144"/>
      <c r="AM24" s="143"/>
      <c r="AN24" s="144"/>
      <c r="AO24" s="143"/>
      <c r="AP24" s="144"/>
      <c r="AQ24" s="143"/>
      <c r="AR24" s="144"/>
      <c r="AS24" s="141"/>
      <c r="AT24" s="147">
        <v>5</v>
      </c>
      <c r="AU24" s="145">
        <f t="shared" si="0"/>
        <v>5</v>
      </c>
      <c r="AV24" s="145">
        <f t="shared" si="1"/>
        <v>6</v>
      </c>
      <c r="AW24" s="143">
        <v>1</v>
      </c>
      <c r="AX24" s="144">
        <v>6</v>
      </c>
      <c r="AY24" s="151">
        <v>4</v>
      </c>
      <c r="AZ24" s="144"/>
      <c r="BA24" s="143"/>
      <c r="BB24" s="144"/>
    </row>
    <row r="25" spans="2:54" ht="39" customHeight="1" x14ac:dyDescent="0.15">
      <c r="B25" s="134">
        <v>22</v>
      </c>
      <c r="C25" s="140" t="s">
        <v>118</v>
      </c>
      <c r="D25" s="136">
        <v>380</v>
      </c>
      <c r="E25" s="141"/>
      <c r="F25" s="147"/>
      <c r="G25" s="141"/>
      <c r="H25" s="147"/>
      <c r="I25" s="143"/>
      <c r="J25" s="144"/>
      <c r="K25" s="143"/>
      <c r="L25" s="144"/>
      <c r="M25" s="143"/>
      <c r="N25" s="144"/>
      <c r="O25" s="143"/>
      <c r="P25" s="144"/>
      <c r="Q25" s="143"/>
      <c r="R25" s="144"/>
      <c r="S25" s="143"/>
      <c r="T25" s="144"/>
      <c r="U25" s="143"/>
      <c r="V25" s="144"/>
      <c r="W25" s="141"/>
      <c r="X25" s="147">
        <v>4</v>
      </c>
      <c r="Y25" s="143"/>
      <c r="Z25" s="144"/>
      <c r="AA25" s="143"/>
      <c r="AB25" s="144"/>
      <c r="AC25" s="143"/>
      <c r="AD25" s="144"/>
      <c r="AE25" s="143"/>
      <c r="AF25" s="144"/>
      <c r="AG25" s="143"/>
      <c r="AH25" s="144"/>
      <c r="AI25" s="143"/>
      <c r="AJ25" s="144"/>
      <c r="AK25" s="143"/>
      <c r="AL25" s="144"/>
      <c r="AM25" s="143"/>
      <c r="AN25" s="144"/>
      <c r="AO25" s="143"/>
      <c r="AP25" s="144"/>
      <c r="AQ25" s="143"/>
      <c r="AR25" s="144"/>
      <c r="AS25" s="141"/>
      <c r="AT25" s="147"/>
      <c r="AU25" s="145">
        <f t="shared" si="0"/>
        <v>0</v>
      </c>
      <c r="AV25" s="145">
        <f t="shared" si="1"/>
        <v>4</v>
      </c>
      <c r="AW25" s="143"/>
      <c r="AX25" s="144">
        <v>4</v>
      </c>
      <c r="AY25" s="143"/>
      <c r="AZ25" s="144"/>
      <c r="BA25" s="143"/>
      <c r="BB25" s="144"/>
    </row>
    <row r="26" spans="2:54" ht="39" customHeight="1" x14ac:dyDescent="0.15">
      <c r="B26" s="134">
        <v>23</v>
      </c>
      <c r="C26" s="140" t="s">
        <v>161</v>
      </c>
      <c r="D26" s="136">
        <v>290</v>
      </c>
      <c r="E26" s="141">
        <v>1</v>
      </c>
      <c r="F26" s="147">
        <v>7</v>
      </c>
      <c r="G26" s="141"/>
      <c r="H26" s="147"/>
      <c r="I26" s="143"/>
      <c r="J26" s="144"/>
      <c r="K26" s="143"/>
      <c r="L26" s="144">
        <v>2</v>
      </c>
      <c r="M26" s="143"/>
      <c r="N26" s="144"/>
      <c r="O26" s="143"/>
      <c r="P26" s="144"/>
      <c r="Q26" s="143"/>
      <c r="R26" s="144"/>
      <c r="S26" s="143"/>
      <c r="T26" s="144"/>
      <c r="U26" s="143"/>
      <c r="V26" s="144"/>
      <c r="W26" s="141"/>
      <c r="X26" s="147"/>
      <c r="Y26" s="143"/>
      <c r="Z26" s="144"/>
      <c r="AA26" s="143"/>
      <c r="AB26" s="144"/>
      <c r="AC26" s="143"/>
      <c r="AD26" s="144"/>
      <c r="AE26" s="143"/>
      <c r="AF26" s="144"/>
      <c r="AG26" s="143"/>
      <c r="AH26" s="144"/>
      <c r="AI26" s="143">
        <v>6</v>
      </c>
      <c r="AJ26" s="144"/>
      <c r="AK26" s="143"/>
      <c r="AL26" s="144"/>
      <c r="AM26" s="143"/>
      <c r="AN26" s="144"/>
      <c r="AO26" s="143"/>
      <c r="AP26" s="144"/>
      <c r="AQ26" s="143"/>
      <c r="AR26" s="144"/>
      <c r="AS26" s="141"/>
      <c r="AT26" s="147">
        <v>2</v>
      </c>
      <c r="AU26" s="145">
        <f t="shared" si="0"/>
        <v>-5</v>
      </c>
      <c r="AV26" s="145">
        <f t="shared" si="1"/>
        <v>7</v>
      </c>
      <c r="AW26" s="143">
        <v>8</v>
      </c>
      <c r="AX26" s="144">
        <v>6</v>
      </c>
      <c r="AY26" s="151">
        <v>2</v>
      </c>
      <c r="AZ26" s="144"/>
      <c r="BA26" s="143">
        <v>145</v>
      </c>
      <c r="BB26" s="144"/>
    </row>
    <row r="27" spans="2:54" ht="39" customHeight="1" x14ac:dyDescent="0.15">
      <c r="B27" s="134">
        <v>24</v>
      </c>
      <c r="C27" s="140" t="s">
        <v>162</v>
      </c>
      <c r="D27" s="136">
        <v>430</v>
      </c>
      <c r="E27" s="141"/>
      <c r="F27" s="147">
        <v>5</v>
      </c>
      <c r="G27" s="141"/>
      <c r="H27" s="147"/>
      <c r="I27" s="143"/>
      <c r="J27" s="144"/>
      <c r="K27" s="143"/>
      <c r="L27" s="144">
        <v>1</v>
      </c>
      <c r="M27" s="143"/>
      <c r="N27" s="144"/>
      <c r="O27" s="143"/>
      <c r="P27" s="144"/>
      <c r="Q27" s="143"/>
      <c r="R27" s="144"/>
      <c r="S27" s="143"/>
      <c r="T27" s="144"/>
      <c r="U27" s="143"/>
      <c r="V27" s="144"/>
      <c r="W27" s="141"/>
      <c r="X27" s="147"/>
      <c r="Y27" s="143"/>
      <c r="Z27" s="144"/>
      <c r="AA27" s="143"/>
      <c r="AB27" s="144"/>
      <c r="AC27" s="143"/>
      <c r="AD27" s="144"/>
      <c r="AE27" s="143"/>
      <c r="AF27" s="144"/>
      <c r="AG27" s="143"/>
      <c r="AH27" s="144"/>
      <c r="AI27" s="143"/>
      <c r="AJ27" s="144"/>
      <c r="AK27" s="143"/>
      <c r="AL27" s="144"/>
      <c r="AM27" s="143"/>
      <c r="AN27" s="144"/>
      <c r="AO27" s="143"/>
      <c r="AP27" s="144"/>
      <c r="AQ27" s="143"/>
      <c r="AR27" s="144"/>
      <c r="AS27" s="141"/>
      <c r="AT27" s="147"/>
      <c r="AU27" s="145">
        <f t="shared" si="0"/>
        <v>0</v>
      </c>
      <c r="AV27" s="145">
        <f t="shared" si="1"/>
        <v>4</v>
      </c>
      <c r="AW27" s="143"/>
      <c r="AX27" s="144">
        <v>4</v>
      </c>
      <c r="AY27" s="143"/>
      <c r="AZ27" s="144"/>
      <c r="BA27" s="143"/>
      <c r="BB27" s="144"/>
    </row>
    <row r="28" spans="2:54" ht="39" customHeight="1" x14ac:dyDescent="0.15">
      <c r="B28" s="134">
        <v>25</v>
      </c>
      <c r="C28" s="140" t="s">
        <v>121</v>
      </c>
      <c r="D28" s="136">
        <v>265</v>
      </c>
      <c r="E28" s="141">
        <v>1</v>
      </c>
      <c r="F28" s="147">
        <v>15</v>
      </c>
      <c r="G28" s="141"/>
      <c r="H28" s="147"/>
      <c r="I28" s="143"/>
      <c r="J28" s="144"/>
      <c r="K28" s="143"/>
      <c r="L28" s="144"/>
      <c r="M28" s="143"/>
      <c r="N28" s="144"/>
      <c r="O28" s="143"/>
      <c r="P28" s="144"/>
      <c r="Q28" s="143"/>
      <c r="R28" s="144"/>
      <c r="S28" s="143"/>
      <c r="T28" s="144">
        <v>1</v>
      </c>
      <c r="U28" s="143"/>
      <c r="V28" s="144">
        <v>1</v>
      </c>
      <c r="W28" s="141"/>
      <c r="X28" s="147"/>
      <c r="Y28" s="143"/>
      <c r="Z28" s="144"/>
      <c r="AA28" s="143"/>
      <c r="AB28" s="144"/>
      <c r="AC28" s="143"/>
      <c r="AD28" s="144"/>
      <c r="AE28" s="143"/>
      <c r="AF28" s="144"/>
      <c r="AG28" s="143"/>
      <c r="AH28" s="144"/>
      <c r="AI28" s="143"/>
      <c r="AJ28" s="144">
        <v>1</v>
      </c>
      <c r="AK28" s="143"/>
      <c r="AL28" s="144"/>
      <c r="AM28" s="143"/>
      <c r="AN28" s="144"/>
      <c r="AO28" s="143"/>
      <c r="AP28" s="144">
        <v>1</v>
      </c>
      <c r="AQ28" s="143"/>
      <c r="AR28" s="144"/>
      <c r="AS28" s="141"/>
      <c r="AT28" s="147"/>
      <c r="AU28" s="145">
        <f t="shared" si="0"/>
        <v>1</v>
      </c>
      <c r="AV28" s="145">
        <f t="shared" si="1"/>
        <v>11</v>
      </c>
      <c r="AW28" s="143">
        <v>1</v>
      </c>
      <c r="AX28" s="144">
        <v>11</v>
      </c>
      <c r="AY28" s="143"/>
      <c r="AZ28" s="144"/>
      <c r="BA28" s="143"/>
      <c r="BB28" s="144"/>
    </row>
    <row r="29" spans="2:54" ht="39" customHeight="1" x14ac:dyDescent="0.15">
      <c r="B29" s="134">
        <v>26</v>
      </c>
      <c r="C29" s="140" t="s">
        <v>122</v>
      </c>
      <c r="D29" s="136">
        <v>185</v>
      </c>
      <c r="E29" s="141">
        <v>3</v>
      </c>
      <c r="F29" s="147">
        <v>15</v>
      </c>
      <c r="G29" s="141"/>
      <c r="H29" s="147"/>
      <c r="I29" s="143"/>
      <c r="J29" s="144"/>
      <c r="K29" s="143"/>
      <c r="L29" s="144"/>
      <c r="M29" s="143"/>
      <c r="N29" s="144"/>
      <c r="O29" s="143"/>
      <c r="P29" s="144"/>
      <c r="Q29" s="143"/>
      <c r="R29" s="144"/>
      <c r="S29" s="143"/>
      <c r="T29" s="144">
        <v>1</v>
      </c>
      <c r="U29" s="143"/>
      <c r="V29" s="144"/>
      <c r="W29" s="141"/>
      <c r="X29" s="147"/>
      <c r="Y29" s="143"/>
      <c r="Z29" s="144"/>
      <c r="AA29" s="143"/>
      <c r="AB29" s="144"/>
      <c r="AC29" s="143"/>
      <c r="AD29" s="144">
        <v>1</v>
      </c>
      <c r="AE29" s="143"/>
      <c r="AF29" s="144"/>
      <c r="AG29" s="143"/>
      <c r="AH29" s="144"/>
      <c r="AI29" s="143"/>
      <c r="AJ29" s="144"/>
      <c r="AK29" s="143"/>
      <c r="AL29" s="144"/>
      <c r="AM29" s="143"/>
      <c r="AN29" s="144"/>
      <c r="AO29" s="143"/>
      <c r="AP29" s="144"/>
      <c r="AQ29" s="143"/>
      <c r="AR29" s="144"/>
      <c r="AS29" s="141"/>
      <c r="AT29" s="147"/>
      <c r="AU29" s="145">
        <f t="shared" si="0"/>
        <v>3</v>
      </c>
      <c r="AV29" s="145">
        <f t="shared" si="1"/>
        <v>13</v>
      </c>
      <c r="AW29" s="143">
        <v>3</v>
      </c>
      <c r="AX29" s="144">
        <v>13</v>
      </c>
      <c r="AY29" s="143"/>
      <c r="AZ29" s="144"/>
      <c r="BA29" s="143"/>
      <c r="BB29" s="144"/>
    </row>
    <row r="30" spans="2:54" ht="39" customHeight="1" x14ac:dyDescent="0.15">
      <c r="B30" s="134">
        <v>27</v>
      </c>
      <c r="C30" s="140" t="s">
        <v>123</v>
      </c>
      <c r="D30" s="136">
        <v>276</v>
      </c>
      <c r="E30" s="141">
        <v>2</v>
      </c>
      <c r="F30" s="147">
        <v>8</v>
      </c>
      <c r="G30" s="141"/>
      <c r="H30" s="147"/>
      <c r="I30" s="143"/>
      <c r="J30" s="144"/>
      <c r="K30" s="143"/>
      <c r="L30" s="144"/>
      <c r="M30" s="143"/>
      <c r="N30" s="144">
        <v>1</v>
      </c>
      <c r="O30" s="143"/>
      <c r="P30" s="144"/>
      <c r="Q30" s="143"/>
      <c r="R30" s="144"/>
      <c r="S30" s="143"/>
      <c r="T30" s="144">
        <v>1</v>
      </c>
      <c r="U30" s="143"/>
      <c r="V30" s="144"/>
      <c r="W30" s="141"/>
      <c r="X30" s="147"/>
      <c r="Y30" s="143"/>
      <c r="Z30" s="144"/>
      <c r="AA30" s="143"/>
      <c r="AB30" s="144"/>
      <c r="AC30" s="143"/>
      <c r="AD30" s="144"/>
      <c r="AE30" s="143"/>
      <c r="AF30" s="144">
        <v>1</v>
      </c>
      <c r="AG30" s="143"/>
      <c r="AH30" s="144"/>
      <c r="AI30" s="143"/>
      <c r="AJ30" s="144"/>
      <c r="AK30" s="143"/>
      <c r="AL30" s="144"/>
      <c r="AM30" s="143"/>
      <c r="AN30" s="144"/>
      <c r="AO30" s="143"/>
      <c r="AP30" s="144"/>
      <c r="AQ30" s="143"/>
      <c r="AR30" s="144"/>
      <c r="AS30" s="141"/>
      <c r="AT30" s="147"/>
      <c r="AU30" s="145">
        <f t="shared" si="0"/>
        <v>2</v>
      </c>
      <c r="AV30" s="145">
        <f t="shared" si="1"/>
        <v>5</v>
      </c>
      <c r="AW30" s="143">
        <v>1</v>
      </c>
      <c r="AX30" s="144">
        <v>5</v>
      </c>
      <c r="AY30" s="151">
        <v>1</v>
      </c>
      <c r="AZ30" s="144"/>
      <c r="BA30" s="143">
        <v>25</v>
      </c>
      <c r="BB30" s="144"/>
    </row>
    <row r="31" spans="2:54" ht="39" customHeight="1" x14ac:dyDescent="0.15">
      <c r="B31" s="134">
        <v>28</v>
      </c>
      <c r="C31" s="140" t="s">
        <v>124</v>
      </c>
      <c r="D31" s="135">
        <v>465</v>
      </c>
      <c r="E31" s="141">
        <v>11</v>
      </c>
      <c r="F31" s="147"/>
      <c r="G31" s="141">
        <v>4</v>
      </c>
      <c r="H31" s="147"/>
      <c r="I31" s="143"/>
      <c r="J31" s="144"/>
      <c r="K31" s="143"/>
      <c r="L31" s="144"/>
      <c r="M31" s="143"/>
      <c r="N31" s="144">
        <v>1</v>
      </c>
      <c r="O31" s="143"/>
      <c r="P31" s="144"/>
      <c r="Q31" s="143"/>
      <c r="R31" s="144"/>
      <c r="S31" s="143"/>
      <c r="T31" s="144"/>
      <c r="U31" s="143"/>
      <c r="V31" s="144"/>
      <c r="W31" s="141"/>
      <c r="X31" s="147"/>
      <c r="Y31" s="143"/>
      <c r="Z31" s="144"/>
      <c r="AA31" s="143"/>
      <c r="AB31" s="144"/>
      <c r="AC31" s="143"/>
      <c r="AD31" s="144"/>
      <c r="AE31" s="143"/>
      <c r="AF31" s="144"/>
      <c r="AG31" s="143"/>
      <c r="AH31" s="144"/>
      <c r="AI31" s="143"/>
      <c r="AJ31" s="144"/>
      <c r="AK31" s="143"/>
      <c r="AL31" s="144"/>
      <c r="AM31" s="143"/>
      <c r="AN31" s="144"/>
      <c r="AO31" s="143"/>
      <c r="AP31" s="144"/>
      <c r="AQ31" s="143"/>
      <c r="AR31" s="144"/>
      <c r="AS31" s="141"/>
      <c r="AT31" s="147">
        <v>10</v>
      </c>
      <c r="AU31" s="145">
        <f t="shared" si="0"/>
        <v>15</v>
      </c>
      <c r="AV31" s="145">
        <f t="shared" si="1"/>
        <v>9</v>
      </c>
      <c r="AW31" s="143">
        <v>3</v>
      </c>
      <c r="AX31" s="144">
        <v>10</v>
      </c>
      <c r="AY31" s="143"/>
      <c r="AZ31" s="144"/>
      <c r="BA31" s="143"/>
      <c r="BB31" s="144"/>
    </row>
    <row r="32" spans="2:54" ht="39" customHeight="1" x14ac:dyDescent="0.15">
      <c r="B32" s="134">
        <v>29</v>
      </c>
      <c r="C32" s="140" t="s">
        <v>228</v>
      </c>
      <c r="D32" s="136">
        <v>912</v>
      </c>
      <c r="E32" s="141">
        <v>2</v>
      </c>
      <c r="F32" s="147">
        <v>2</v>
      </c>
      <c r="G32" s="141"/>
      <c r="H32" s="147"/>
      <c r="I32" s="143"/>
      <c r="J32" s="144"/>
      <c r="K32" s="143"/>
      <c r="L32" s="144"/>
      <c r="M32" s="143"/>
      <c r="N32" s="144"/>
      <c r="O32" s="143"/>
      <c r="P32" s="144"/>
      <c r="Q32" s="143"/>
      <c r="R32" s="144"/>
      <c r="S32" s="143"/>
      <c r="T32" s="144"/>
      <c r="U32" s="143"/>
      <c r="V32" s="144"/>
      <c r="W32" s="141"/>
      <c r="X32" s="147"/>
      <c r="Y32" s="143"/>
      <c r="Z32" s="144"/>
      <c r="AA32" s="143"/>
      <c r="AB32" s="144"/>
      <c r="AC32" s="143"/>
      <c r="AD32" s="144"/>
      <c r="AE32" s="143"/>
      <c r="AF32" s="144"/>
      <c r="AG32" s="143"/>
      <c r="AH32" s="144"/>
      <c r="AI32" s="143"/>
      <c r="AJ32" s="144"/>
      <c r="AK32" s="143"/>
      <c r="AL32" s="144">
        <v>1</v>
      </c>
      <c r="AM32" s="143"/>
      <c r="AN32" s="144"/>
      <c r="AO32" s="143"/>
      <c r="AP32" s="144"/>
      <c r="AQ32" s="143"/>
      <c r="AR32" s="144"/>
      <c r="AS32" s="141"/>
      <c r="AT32" s="147"/>
      <c r="AU32" s="145">
        <f t="shared" si="0"/>
        <v>2</v>
      </c>
      <c r="AV32" s="145">
        <f t="shared" si="1"/>
        <v>1</v>
      </c>
      <c r="AW32" s="143">
        <v>2</v>
      </c>
      <c r="AX32" s="144">
        <v>1</v>
      </c>
      <c r="AY32" s="143"/>
      <c r="AZ32" s="144"/>
      <c r="BA32" s="143">
        <f>SUM(BA4:BA30)</f>
        <v>1185</v>
      </c>
      <c r="BB32" s="144"/>
    </row>
    <row r="33" spans="2:54" ht="39" customHeight="1" x14ac:dyDescent="0.15">
      <c r="B33" s="134">
        <v>30</v>
      </c>
      <c r="C33" s="140" t="s">
        <v>229</v>
      </c>
      <c r="D33" s="136">
        <v>1224</v>
      </c>
      <c r="E33" s="141">
        <v>3</v>
      </c>
      <c r="F33" s="147">
        <v>2</v>
      </c>
      <c r="G33" s="141"/>
      <c r="H33" s="147"/>
      <c r="I33" s="143"/>
      <c r="J33" s="144"/>
      <c r="K33" s="143"/>
      <c r="L33" s="144"/>
      <c r="M33" s="143"/>
      <c r="N33" s="144"/>
      <c r="O33" s="143"/>
      <c r="P33" s="144"/>
      <c r="Q33" s="143"/>
      <c r="R33" s="144"/>
      <c r="S33" s="143"/>
      <c r="T33" s="144"/>
      <c r="U33" s="143"/>
      <c r="V33" s="144"/>
      <c r="W33" s="141"/>
      <c r="X33" s="147"/>
      <c r="Y33" s="143"/>
      <c r="Z33" s="144"/>
      <c r="AA33" s="143"/>
      <c r="AB33" s="144"/>
      <c r="AC33" s="143"/>
      <c r="AD33" s="144"/>
      <c r="AE33" s="143"/>
      <c r="AF33" s="144"/>
      <c r="AG33" s="143"/>
      <c r="AH33" s="144"/>
      <c r="AI33" s="143"/>
      <c r="AJ33" s="144"/>
      <c r="AK33" s="143"/>
      <c r="AL33" s="144"/>
      <c r="AM33" s="143"/>
      <c r="AN33" s="144"/>
      <c r="AO33" s="143"/>
      <c r="AP33" s="144"/>
      <c r="AQ33" s="143"/>
      <c r="AR33" s="144"/>
      <c r="AS33" s="141"/>
      <c r="AT33" s="147"/>
      <c r="AU33" s="145">
        <f t="shared" si="0"/>
        <v>3</v>
      </c>
      <c r="AV33" s="145">
        <f t="shared" si="1"/>
        <v>2</v>
      </c>
      <c r="AW33" s="143">
        <v>3</v>
      </c>
      <c r="AX33" s="144">
        <v>2</v>
      </c>
      <c r="AY33" s="143"/>
      <c r="AZ33" s="144"/>
      <c r="BA33" s="151">
        <v>600</v>
      </c>
      <c r="BB33" s="144"/>
    </row>
    <row r="34" spans="2:54" ht="39" customHeight="1" x14ac:dyDescent="0.15">
      <c r="B34" s="134">
        <v>31</v>
      </c>
      <c r="C34" s="140" t="s">
        <v>231</v>
      </c>
      <c r="D34" s="136">
        <v>2457</v>
      </c>
      <c r="E34" s="141"/>
      <c r="F34" s="147">
        <v>2</v>
      </c>
      <c r="G34" s="141"/>
      <c r="H34" s="147"/>
      <c r="I34" s="143"/>
      <c r="J34" s="144"/>
      <c r="K34" s="143"/>
      <c r="L34" s="144"/>
      <c r="M34" s="143"/>
      <c r="N34" s="144"/>
      <c r="O34" s="143"/>
      <c r="P34" s="144"/>
      <c r="Q34" s="143"/>
      <c r="R34" s="144"/>
      <c r="S34" s="143"/>
      <c r="T34" s="144"/>
      <c r="U34" s="143"/>
      <c r="V34" s="144"/>
      <c r="W34" s="141"/>
      <c r="X34" s="147"/>
      <c r="Y34" s="143"/>
      <c r="Z34" s="144"/>
      <c r="AA34" s="143"/>
      <c r="AB34" s="144"/>
      <c r="AC34" s="143"/>
      <c r="AD34" s="144"/>
      <c r="AE34" s="143"/>
      <c r="AF34" s="144"/>
      <c r="AG34" s="143"/>
      <c r="AH34" s="144"/>
      <c r="AI34" s="143"/>
      <c r="AJ34" s="144"/>
      <c r="AK34" s="143"/>
      <c r="AL34" s="144"/>
      <c r="AM34" s="143"/>
      <c r="AN34" s="144">
        <v>1</v>
      </c>
      <c r="AO34" s="143"/>
      <c r="AP34" s="144"/>
      <c r="AQ34" s="143"/>
      <c r="AR34" s="144"/>
      <c r="AS34" s="141"/>
      <c r="AT34" s="147"/>
      <c r="AU34" s="145">
        <f t="shared" si="0"/>
        <v>0</v>
      </c>
      <c r="AV34" s="145">
        <f t="shared" si="1"/>
        <v>1</v>
      </c>
      <c r="AW34" s="143"/>
      <c r="AX34" s="144"/>
      <c r="AY34" s="143"/>
      <c r="AZ34" s="152"/>
      <c r="BA34" s="143"/>
      <c r="BB34" s="144"/>
    </row>
    <row r="35" spans="2:54" ht="39" customHeight="1" x14ac:dyDescent="0.15">
      <c r="B35" s="134">
        <v>32</v>
      </c>
      <c r="C35" s="140" t="s">
        <v>230</v>
      </c>
      <c r="D35" s="136">
        <v>1351.35</v>
      </c>
      <c r="E35" s="141">
        <v>4</v>
      </c>
      <c r="F35" s="147">
        <v>1</v>
      </c>
      <c r="G35" s="141"/>
      <c r="H35" s="147"/>
      <c r="I35" s="143"/>
      <c r="J35" s="144"/>
      <c r="K35" s="143"/>
      <c r="L35" s="144"/>
      <c r="M35" s="143"/>
      <c r="N35" s="144"/>
      <c r="O35" s="143"/>
      <c r="P35" s="144"/>
      <c r="Q35" s="143"/>
      <c r="R35" s="144"/>
      <c r="S35" s="143"/>
      <c r="T35" s="144"/>
      <c r="U35" s="143"/>
      <c r="V35" s="144"/>
      <c r="W35" s="141"/>
      <c r="X35" s="147"/>
      <c r="Y35" s="143"/>
      <c r="Z35" s="144"/>
      <c r="AA35" s="143"/>
      <c r="AB35" s="144"/>
      <c r="AC35" s="143"/>
      <c r="AD35" s="144"/>
      <c r="AE35" s="143"/>
      <c r="AF35" s="144"/>
      <c r="AG35" s="143"/>
      <c r="AH35" s="144"/>
      <c r="AI35" s="143"/>
      <c r="AJ35" s="144"/>
      <c r="AK35" s="143"/>
      <c r="AL35" s="144"/>
      <c r="AM35" s="143"/>
      <c r="AN35" s="144">
        <v>1</v>
      </c>
      <c r="AO35" s="143"/>
      <c r="AP35" s="144"/>
      <c r="AQ35" s="143"/>
      <c r="AR35" s="144"/>
      <c r="AS35" s="141"/>
      <c r="AT35" s="147">
        <v>2</v>
      </c>
      <c r="AU35" s="145">
        <f t="shared" si="0"/>
        <v>4</v>
      </c>
      <c r="AV35" s="145">
        <f t="shared" si="1"/>
        <v>2</v>
      </c>
      <c r="AW35" s="143">
        <v>4</v>
      </c>
      <c r="AX35" s="144">
        <v>2</v>
      </c>
      <c r="AY35" s="143"/>
      <c r="AZ35" s="144"/>
      <c r="BA35" s="143"/>
      <c r="BB35" s="144"/>
    </row>
    <row r="36" spans="2:54" ht="39" customHeight="1" thickBot="1" x14ac:dyDescent="0.2">
      <c r="B36" s="137"/>
      <c r="C36" s="148"/>
      <c r="D36" s="149"/>
      <c r="E36" s="150">
        <f>SUM(E4:E35)</f>
        <v>143</v>
      </c>
      <c r="F36" s="150">
        <f>SUM(F4:F35)</f>
        <v>135</v>
      </c>
      <c r="G36" s="150">
        <f t="shared" ref="G36:AZ36" si="2">SUM(G4:G35)</f>
        <v>7</v>
      </c>
      <c r="H36" s="150">
        <f t="shared" si="2"/>
        <v>26</v>
      </c>
      <c r="I36" s="150">
        <f t="shared" si="2"/>
        <v>5</v>
      </c>
      <c r="J36" s="150">
        <f t="shared" si="2"/>
        <v>6</v>
      </c>
      <c r="K36" s="150">
        <f t="shared" si="2"/>
        <v>0</v>
      </c>
      <c r="L36" s="150">
        <f t="shared" si="2"/>
        <v>7</v>
      </c>
      <c r="M36" s="150">
        <f t="shared" si="2"/>
        <v>0</v>
      </c>
      <c r="N36" s="150">
        <f t="shared" si="2"/>
        <v>6</v>
      </c>
      <c r="O36" s="150">
        <f t="shared" si="2"/>
        <v>2</v>
      </c>
      <c r="P36" s="150">
        <f t="shared" si="2"/>
        <v>2</v>
      </c>
      <c r="Q36" s="150">
        <f t="shared" si="2"/>
        <v>0</v>
      </c>
      <c r="R36" s="150">
        <f t="shared" si="2"/>
        <v>1</v>
      </c>
      <c r="S36" s="150">
        <f t="shared" si="2"/>
        <v>57</v>
      </c>
      <c r="T36" s="150">
        <f t="shared" si="2"/>
        <v>5</v>
      </c>
      <c r="U36" s="150">
        <f t="shared" si="2"/>
        <v>0</v>
      </c>
      <c r="V36" s="150">
        <f t="shared" si="2"/>
        <v>2</v>
      </c>
      <c r="W36" s="150">
        <f>SUM(W4:W35)</f>
        <v>0</v>
      </c>
      <c r="X36" s="150">
        <f>SUM(X4:X35)</f>
        <v>24</v>
      </c>
      <c r="Y36" s="150">
        <f t="shared" si="2"/>
        <v>4</v>
      </c>
      <c r="Z36" s="150">
        <f t="shared" si="2"/>
        <v>4</v>
      </c>
      <c r="AA36" s="150">
        <f t="shared" si="2"/>
        <v>7</v>
      </c>
      <c r="AB36" s="150">
        <f t="shared" si="2"/>
        <v>2</v>
      </c>
      <c r="AC36" s="150">
        <f t="shared" si="2"/>
        <v>1</v>
      </c>
      <c r="AD36" s="150">
        <f t="shared" si="2"/>
        <v>5</v>
      </c>
      <c r="AE36" s="150">
        <f t="shared" si="2"/>
        <v>0</v>
      </c>
      <c r="AF36" s="150">
        <f t="shared" si="2"/>
        <v>1</v>
      </c>
      <c r="AG36" s="150">
        <f t="shared" si="2"/>
        <v>0</v>
      </c>
      <c r="AH36" s="150">
        <f t="shared" si="2"/>
        <v>5</v>
      </c>
      <c r="AI36" s="150">
        <f t="shared" si="2"/>
        <v>18</v>
      </c>
      <c r="AJ36" s="150">
        <f t="shared" si="2"/>
        <v>2</v>
      </c>
      <c r="AK36" s="150">
        <f t="shared" si="2"/>
        <v>0</v>
      </c>
      <c r="AL36" s="150">
        <f t="shared" si="2"/>
        <v>1</v>
      </c>
      <c r="AM36" s="150">
        <f t="shared" si="2"/>
        <v>17</v>
      </c>
      <c r="AN36" s="150">
        <f t="shared" si="2"/>
        <v>7</v>
      </c>
      <c r="AO36" s="150">
        <f t="shared" si="2"/>
        <v>18</v>
      </c>
      <c r="AP36" s="150">
        <f t="shared" si="2"/>
        <v>3</v>
      </c>
      <c r="AQ36" s="150">
        <f t="shared" si="2"/>
        <v>2</v>
      </c>
      <c r="AR36" s="150">
        <f t="shared" si="2"/>
        <v>2</v>
      </c>
      <c r="AS36" s="150"/>
      <c r="AT36" s="150"/>
      <c r="AU36" s="150">
        <f t="shared" si="2"/>
        <v>19</v>
      </c>
      <c r="AV36" s="150">
        <f t="shared" si="2"/>
        <v>174</v>
      </c>
      <c r="AW36" s="150">
        <f t="shared" si="2"/>
        <v>147</v>
      </c>
      <c r="AX36" s="150">
        <f t="shared" si="2"/>
        <v>157</v>
      </c>
      <c r="AY36" s="150">
        <f t="shared" si="2"/>
        <v>19</v>
      </c>
      <c r="AZ36" s="150">
        <f t="shared" si="2"/>
        <v>5</v>
      </c>
      <c r="BA36" s="150"/>
      <c r="BB36" s="150"/>
    </row>
    <row r="37" spans="2:54" s="138" customFormat="1" ht="39" customHeight="1" x14ac:dyDescent="0.15"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</row>
    <row r="38" spans="2:54" s="138" customFormat="1" ht="39" customHeight="1" x14ac:dyDescent="0.15"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</row>
    <row r="39" spans="2:54" s="138" customFormat="1" ht="33.75" customHeight="1" x14ac:dyDescent="0.15">
      <c r="B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</row>
    <row r="40" spans="2:54" s="138" customFormat="1" ht="33.75" customHeight="1" x14ac:dyDescent="0.15">
      <c r="B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</row>
    <row r="41" spans="2:54" s="138" customFormat="1" ht="33.75" customHeight="1" x14ac:dyDescent="0.15">
      <c r="B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</row>
    <row r="42" spans="2:54" s="138" customFormat="1" ht="33.75" customHeight="1" x14ac:dyDescent="0.15">
      <c r="B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</row>
    <row r="43" spans="2:54" s="138" customFormat="1" ht="33.75" customHeight="1" x14ac:dyDescent="0.15">
      <c r="B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</row>
    <row r="44" spans="2:54" s="138" customFormat="1" ht="33.75" customHeight="1" x14ac:dyDescent="0.15">
      <c r="B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</row>
    <row r="45" spans="2:54" s="138" customFormat="1" ht="33.75" customHeight="1" x14ac:dyDescent="0.15">
      <c r="B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</row>
    <row r="46" spans="2:54" s="138" customFormat="1" ht="33.75" customHeight="1" x14ac:dyDescent="0.15">
      <c r="B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</row>
    <row r="47" spans="2:54" s="138" customFormat="1" ht="33.75" customHeight="1" x14ac:dyDescent="0.15">
      <c r="B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</row>
    <row r="48" spans="2:54" s="138" customFormat="1" ht="33.75" customHeight="1" x14ac:dyDescent="0.15">
      <c r="B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</row>
    <row r="49" spans="2:52" s="138" customFormat="1" ht="33.75" customHeight="1" x14ac:dyDescent="0.15">
      <c r="B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</row>
    <row r="50" spans="2:52" s="138" customFormat="1" ht="33.75" customHeight="1" x14ac:dyDescent="0.15">
      <c r="B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</row>
    <row r="51" spans="2:52" s="138" customFormat="1" ht="33.75" customHeight="1" x14ac:dyDescent="0.15">
      <c r="B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</row>
    <row r="52" spans="2:52" s="138" customFormat="1" ht="33.75" customHeight="1" x14ac:dyDescent="0.15">
      <c r="B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</row>
    <row r="53" spans="2:52" s="138" customFormat="1" ht="33.75" customHeight="1" x14ac:dyDescent="0.15">
      <c r="B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</row>
    <row r="54" spans="2:52" s="138" customFormat="1" ht="33.75" customHeight="1" x14ac:dyDescent="0.15">
      <c r="B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</row>
    <row r="55" spans="2:52" s="138" customFormat="1" ht="33.75" customHeight="1" x14ac:dyDescent="0.15">
      <c r="B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</row>
    <row r="56" spans="2:52" s="138" customFormat="1" ht="33.75" customHeight="1" x14ac:dyDescent="0.15">
      <c r="B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</row>
    <row r="57" spans="2:52" s="138" customFormat="1" ht="33.75" customHeight="1" x14ac:dyDescent="0.15">
      <c r="B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</row>
    <row r="58" spans="2:52" s="138" customFormat="1" ht="33.75" customHeight="1" x14ac:dyDescent="0.15">
      <c r="B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</row>
    <row r="59" spans="2:52" s="138" customFormat="1" ht="33.75" customHeight="1" x14ac:dyDescent="0.15">
      <c r="B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</row>
    <row r="60" spans="2:52" s="138" customFormat="1" ht="33.75" customHeight="1" x14ac:dyDescent="0.15">
      <c r="B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</row>
    <row r="61" spans="2:52" s="138" customFormat="1" ht="33.75" customHeight="1" x14ac:dyDescent="0.15">
      <c r="B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</row>
    <row r="62" spans="2:52" s="138" customFormat="1" ht="33.75" customHeight="1" x14ac:dyDescent="0.15">
      <c r="B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</row>
    <row r="63" spans="2:52" s="138" customFormat="1" ht="33.75" customHeight="1" x14ac:dyDescent="0.15">
      <c r="B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</row>
    <row r="64" spans="2:52" s="138" customFormat="1" ht="33.75" customHeight="1" x14ac:dyDescent="0.15">
      <c r="B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</row>
    <row r="65" spans="2:52" s="138" customFormat="1" ht="33.75" customHeight="1" x14ac:dyDescent="0.15">
      <c r="B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</row>
    <row r="66" spans="2:52" s="138" customFormat="1" ht="33.75" customHeight="1" x14ac:dyDescent="0.15">
      <c r="B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</row>
    <row r="67" spans="2:52" s="138" customFormat="1" ht="33.75" customHeight="1" x14ac:dyDescent="0.15">
      <c r="B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</row>
    <row r="68" spans="2:52" s="138" customFormat="1" ht="33.75" customHeight="1" x14ac:dyDescent="0.15">
      <c r="B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</row>
    <row r="69" spans="2:52" s="138" customFormat="1" ht="33.75" customHeight="1" x14ac:dyDescent="0.15">
      <c r="B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</row>
    <row r="70" spans="2:52" s="138" customFormat="1" ht="33.75" customHeight="1" x14ac:dyDescent="0.15">
      <c r="B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</row>
    <row r="71" spans="2:52" s="138" customFormat="1" ht="33.75" customHeight="1" x14ac:dyDescent="0.15">
      <c r="B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</row>
    <row r="72" spans="2:52" s="138" customFormat="1" ht="33.75" customHeight="1" x14ac:dyDescent="0.15">
      <c r="B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</row>
    <row r="73" spans="2:52" s="138" customFormat="1" ht="33.75" customHeight="1" x14ac:dyDescent="0.15">
      <c r="B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</row>
    <row r="74" spans="2:52" s="138" customFormat="1" ht="33.75" customHeight="1" x14ac:dyDescent="0.15">
      <c r="B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  <c r="AV74" s="139"/>
      <c r="AW74" s="139"/>
      <c r="AX74" s="139"/>
      <c r="AY74" s="139"/>
      <c r="AZ74" s="139"/>
    </row>
    <row r="75" spans="2:52" s="138" customFormat="1" ht="33.75" customHeight="1" x14ac:dyDescent="0.15">
      <c r="B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</row>
    <row r="76" spans="2:52" s="138" customFormat="1" ht="33.75" customHeight="1" x14ac:dyDescent="0.15">
      <c r="B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/>
      <c r="AK76" s="139"/>
      <c r="AL76" s="139"/>
      <c r="AM76" s="139"/>
      <c r="AN76" s="139"/>
      <c r="AO76" s="139"/>
      <c r="AP76" s="139"/>
      <c r="AQ76" s="139"/>
      <c r="AR76" s="139"/>
      <c r="AS76" s="139"/>
      <c r="AT76" s="139"/>
      <c r="AU76" s="139"/>
      <c r="AV76" s="139"/>
      <c r="AW76" s="139"/>
      <c r="AX76" s="139"/>
      <c r="AY76" s="139"/>
      <c r="AZ76" s="139"/>
    </row>
    <row r="77" spans="2:52" s="138" customFormat="1" ht="33.75" customHeight="1" x14ac:dyDescent="0.15">
      <c r="B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  <c r="AV77" s="139"/>
      <c r="AW77" s="139"/>
      <c r="AX77" s="139"/>
      <c r="AY77" s="139"/>
      <c r="AZ77" s="139"/>
    </row>
    <row r="78" spans="2:52" s="138" customFormat="1" ht="33.75" customHeight="1" x14ac:dyDescent="0.15">
      <c r="B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</row>
    <row r="79" spans="2:52" s="138" customFormat="1" ht="33.75" customHeight="1" x14ac:dyDescent="0.15">
      <c r="B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39"/>
      <c r="AU79" s="139"/>
      <c r="AV79" s="139"/>
      <c r="AW79" s="139"/>
      <c r="AX79" s="139"/>
      <c r="AY79" s="139"/>
      <c r="AZ79" s="139"/>
    </row>
    <row r="80" spans="2:52" s="138" customFormat="1" ht="33.75" customHeight="1" x14ac:dyDescent="0.15">
      <c r="B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  <c r="AX80" s="139"/>
      <c r="AY80" s="139"/>
      <c r="AZ80" s="139"/>
    </row>
    <row r="81" spans="2:52" s="138" customFormat="1" ht="33.75" customHeight="1" x14ac:dyDescent="0.15">
      <c r="B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</row>
    <row r="82" spans="2:52" s="138" customFormat="1" ht="33.75" customHeight="1" x14ac:dyDescent="0.15">
      <c r="B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</row>
    <row r="83" spans="2:52" s="138" customFormat="1" ht="33.75" customHeight="1" x14ac:dyDescent="0.15">
      <c r="B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</row>
    <row r="84" spans="2:52" s="138" customFormat="1" ht="33.75" customHeight="1" x14ac:dyDescent="0.15">
      <c r="B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</row>
    <row r="85" spans="2:52" s="138" customFormat="1" ht="33.75" customHeight="1" x14ac:dyDescent="0.15">
      <c r="B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</row>
    <row r="86" spans="2:52" s="138" customFormat="1" ht="33.75" customHeight="1" x14ac:dyDescent="0.15">
      <c r="B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</row>
    <row r="87" spans="2:52" s="138" customFormat="1" ht="33.75" customHeight="1" x14ac:dyDescent="0.15">
      <c r="B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</row>
    <row r="88" spans="2:52" s="138" customFormat="1" ht="33.75" customHeight="1" x14ac:dyDescent="0.15">
      <c r="B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</row>
    <row r="89" spans="2:52" s="138" customFormat="1" ht="33.75" customHeight="1" x14ac:dyDescent="0.15">
      <c r="B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</row>
    <row r="90" spans="2:52" s="138" customFormat="1" ht="33.75" customHeight="1" x14ac:dyDescent="0.15">
      <c r="B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</row>
    <row r="91" spans="2:52" s="138" customFormat="1" ht="33.75" customHeight="1" x14ac:dyDescent="0.15">
      <c r="B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</row>
    <row r="92" spans="2:52" s="138" customFormat="1" ht="33.75" customHeight="1" x14ac:dyDescent="0.15">
      <c r="B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9"/>
      <c r="AU92" s="139"/>
      <c r="AV92" s="139"/>
      <c r="AW92" s="139"/>
      <c r="AX92" s="139"/>
      <c r="AY92" s="139"/>
      <c r="AZ92" s="139"/>
    </row>
    <row r="93" spans="2:52" s="138" customFormat="1" ht="33.75" customHeight="1" x14ac:dyDescent="0.15">
      <c r="B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</row>
    <row r="94" spans="2:52" s="138" customFormat="1" ht="33.75" customHeight="1" x14ac:dyDescent="0.15">
      <c r="B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</row>
    <row r="95" spans="2:52" s="138" customFormat="1" ht="33.75" customHeight="1" x14ac:dyDescent="0.15">
      <c r="B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</row>
    <row r="96" spans="2:52" s="138" customFormat="1" ht="33.75" customHeight="1" x14ac:dyDescent="0.15">
      <c r="B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39"/>
      <c r="AZ96" s="139"/>
    </row>
    <row r="97" spans="2:52" s="138" customFormat="1" ht="33.75" customHeight="1" x14ac:dyDescent="0.15">
      <c r="B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39"/>
      <c r="AZ97" s="139"/>
    </row>
    <row r="98" spans="2:52" s="138" customFormat="1" ht="33.75" customHeight="1" x14ac:dyDescent="0.15">
      <c r="B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39"/>
      <c r="AZ98" s="139"/>
    </row>
    <row r="99" spans="2:52" s="138" customFormat="1" ht="33.75" customHeight="1" x14ac:dyDescent="0.15">
      <c r="B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39"/>
      <c r="AZ99" s="139"/>
    </row>
    <row r="100" spans="2:52" s="138" customFormat="1" ht="33.75" customHeight="1" x14ac:dyDescent="0.15">
      <c r="B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39"/>
      <c r="AZ100" s="139"/>
    </row>
    <row r="101" spans="2:52" s="138" customFormat="1" ht="33.75" customHeight="1" x14ac:dyDescent="0.15">
      <c r="B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39"/>
      <c r="AZ101" s="139"/>
    </row>
    <row r="102" spans="2:52" s="138" customFormat="1" ht="33.75" customHeight="1" x14ac:dyDescent="0.15">
      <c r="B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39"/>
    </row>
    <row r="103" spans="2:52" s="138" customFormat="1" ht="33.75" customHeight="1" x14ac:dyDescent="0.15">
      <c r="B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  <c r="AF103" s="139"/>
      <c r="AG103" s="139"/>
      <c r="AH103" s="139"/>
      <c r="AI103" s="139"/>
      <c r="AJ103" s="139"/>
      <c r="AK103" s="139"/>
      <c r="AL103" s="139"/>
      <c r="AM103" s="139"/>
      <c r="AN103" s="139"/>
      <c r="AO103" s="139"/>
      <c r="AP103" s="139"/>
      <c r="AQ103" s="139"/>
      <c r="AR103" s="139"/>
      <c r="AS103" s="139"/>
      <c r="AT103" s="139"/>
      <c r="AU103" s="139"/>
      <c r="AV103" s="139"/>
      <c r="AW103" s="139"/>
      <c r="AX103" s="139"/>
      <c r="AY103" s="139"/>
      <c r="AZ103" s="139"/>
    </row>
    <row r="104" spans="2:52" s="138" customFormat="1" ht="33.75" customHeight="1" x14ac:dyDescent="0.15">
      <c r="B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</row>
    <row r="105" spans="2:52" s="138" customFormat="1" ht="33.75" customHeight="1" x14ac:dyDescent="0.15">
      <c r="B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/>
      <c r="AF105" s="139"/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139"/>
      <c r="AQ105" s="139"/>
      <c r="AR105" s="139"/>
      <c r="AS105" s="139"/>
      <c r="AT105" s="139"/>
      <c r="AU105" s="139"/>
      <c r="AV105" s="139"/>
      <c r="AW105" s="139"/>
      <c r="AX105" s="139"/>
      <c r="AY105" s="139"/>
      <c r="AZ105" s="139"/>
    </row>
    <row r="106" spans="2:52" s="138" customFormat="1" ht="33.75" customHeight="1" x14ac:dyDescent="0.15">
      <c r="B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/>
      <c r="AF106" s="139"/>
      <c r="AG106" s="139"/>
      <c r="AH106" s="139"/>
      <c r="AI106" s="139"/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39"/>
      <c r="AT106" s="139"/>
      <c r="AU106" s="139"/>
      <c r="AV106" s="139"/>
      <c r="AW106" s="139"/>
      <c r="AX106" s="139"/>
      <c r="AY106" s="139"/>
      <c r="AZ106" s="139"/>
    </row>
    <row r="107" spans="2:52" s="138" customFormat="1" ht="33.75" customHeight="1" x14ac:dyDescent="0.15">
      <c r="B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/>
      <c r="AF107" s="139"/>
      <c r="AG107" s="139"/>
      <c r="AH107" s="139"/>
      <c r="AI107" s="139"/>
      <c r="AJ107" s="139"/>
      <c r="AK107" s="139"/>
      <c r="AL107" s="139"/>
      <c r="AM107" s="139"/>
      <c r="AN107" s="139"/>
      <c r="AO107" s="139"/>
      <c r="AP107" s="139"/>
      <c r="AQ107" s="139"/>
      <c r="AR107" s="139"/>
      <c r="AS107" s="139"/>
      <c r="AT107" s="139"/>
      <c r="AU107" s="139"/>
      <c r="AV107" s="139"/>
      <c r="AW107" s="139"/>
      <c r="AX107" s="139"/>
      <c r="AY107" s="139"/>
      <c r="AZ107" s="139"/>
    </row>
    <row r="108" spans="2:52" s="138" customFormat="1" ht="33.75" customHeight="1" x14ac:dyDescent="0.15">
      <c r="B108" s="139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139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  <c r="AT108" s="139"/>
      <c r="AU108" s="139"/>
      <c r="AV108" s="139"/>
      <c r="AW108" s="139"/>
      <c r="AX108" s="139"/>
      <c r="AY108" s="139"/>
      <c r="AZ108" s="139"/>
    </row>
    <row r="109" spans="2:52" s="138" customFormat="1" ht="33.75" customHeight="1" x14ac:dyDescent="0.15">
      <c r="B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</row>
    <row r="110" spans="2:52" s="138" customFormat="1" ht="33.75" customHeight="1" x14ac:dyDescent="0.15">
      <c r="B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39"/>
      <c r="AW110" s="139"/>
      <c r="AX110" s="139"/>
      <c r="AY110" s="139"/>
      <c r="AZ110" s="139"/>
    </row>
    <row r="111" spans="2:52" s="138" customFormat="1" ht="33.75" customHeight="1" x14ac:dyDescent="0.15">
      <c r="B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39"/>
      <c r="AZ111" s="139"/>
    </row>
    <row r="112" spans="2:52" s="138" customFormat="1" ht="33.75" customHeight="1" x14ac:dyDescent="0.15">
      <c r="B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</row>
    <row r="113" spans="2:52" s="138" customFormat="1" ht="33.75" customHeight="1" x14ac:dyDescent="0.15">
      <c r="B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/>
      <c r="AF113" s="139"/>
      <c r="AG113" s="139"/>
      <c r="AH113" s="139"/>
      <c r="AI113" s="139"/>
      <c r="AJ113" s="139"/>
      <c r="AK113" s="139"/>
      <c r="AL113" s="139"/>
      <c r="AM113" s="139"/>
      <c r="AN113" s="139"/>
      <c r="AO113" s="139"/>
      <c r="AP113" s="139"/>
      <c r="AQ113" s="139"/>
      <c r="AR113" s="139"/>
      <c r="AS113" s="139"/>
      <c r="AT113" s="139"/>
      <c r="AU113" s="139"/>
      <c r="AV113" s="139"/>
      <c r="AW113" s="139"/>
      <c r="AX113" s="139"/>
      <c r="AY113" s="139"/>
      <c r="AZ113" s="139"/>
    </row>
    <row r="114" spans="2:52" s="138" customFormat="1" ht="33.75" customHeight="1" x14ac:dyDescent="0.15">
      <c r="B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/>
      <c r="AF114" s="139"/>
      <c r="AG114" s="139"/>
      <c r="AH114" s="139"/>
      <c r="AI114" s="139"/>
      <c r="AJ114" s="139"/>
      <c r="AK114" s="139"/>
      <c r="AL114" s="139"/>
      <c r="AM114" s="139"/>
      <c r="AN114" s="139"/>
      <c r="AO114" s="139"/>
      <c r="AP114" s="139"/>
      <c r="AQ114" s="139"/>
      <c r="AR114" s="139"/>
      <c r="AS114" s="139"/>
      <c r="AT114" s="139"/>
      <c r="AU114" s="139"/>
      <c r="AV114" s="139"/>
      <c r="AW114" s="139"/>
      <c r="AX114" s="139"/>
      <c r="AY114" s="139"/>
      <c r="AZ114" s="139"/>
    </row>
    <row r="115" spans="2:52" s="138" customFormat="1" ht="33.75" customHeight="1" x14ac:dyDescent="0.15">
      <c r="B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</row>
    <row r="116" spans="2:52" s="138" customFormat="1" ht="33.75" customHeight="1" x14ac:dyDescent="0.15">
      <c r="B116" s="139"/>
      <c r="E116" s="139"/>
      <c r="F116" s="139"/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/>
      <c r="AF116" s="139"/>
      <c r="AG116" s="139"/>
      <c r="AH116" s="139"/>
      <c r="AI116" s="139"/>
      <c r="AJ116" s="139"/>
      <c r="AK116" s="139"/>
      <c r="AL116" s="139"/>
      <c r="AM116" s="139"/>
      <c r="AN116" s="139"/>
      <c r="AO116" s="139"/>
      <c r="AP116" s="139"/>
      <c r="AQ116" s="139"/>
      <c r="AR116" s="139"/>
      <c r="AS116" s="139"/>
      <c r="AT116" s="139"/>
      <c r="AU116" s="139"/>
      <c r="AV116" s="139"/>
      <c r="AW116" s="139"/>
      <c r="AX116" s="139"/>
      <c r="AY116" s="139"/>
      <c r="AZ116" s="139"/>
    </row>
    <row r="117" spans="2:52" s="138" customFormat="1" ht="33.75" customHeight="1" x14ac:dyDescent="0.15">
      <c r="B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39"/>
      <c r="AZ117" s="139"/>
    </row>
    <row r="118" spans="2:52" s="138" customFormat="1" ht="33.75" customHeight="1" x14ac:dyDescent="0.15">
      <c r="B118" s="139"/>
      <c r="E118" s="139"/>
      <c r="F118" s="139"/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</row>
    <row r="119" spans="2:52" s="138" customFormat="1" ht="33.75" customHeight="1" x14ac:dyDescent="0.15">
      <c r="B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/>
      <c r="AF119" s="139"/>
      <c r="AG119" s="139"/>
      <c r="AH119" s="139"/>
      <c r="AI119" s="139"/>
      <c r="AJ119" s="139"/>
      <c r="AK119" s="139"/>
      <c r="AL119" s="139"/>
      <c r="AM119" s="139"/>
      <c r="AN119" s="139"/>
      <c r="AO119" s="139"/>
      <c r="AP119" s="139"/>
      <c r="AQ119" s="139"/>
      <c r="AR119" s="139"/>
      <c r="AS119" s="139"/>
      <c r="AT119" s="139"/>
      <c r="AU119" s="139"/>
      <c r="AV119" s="139"/>
      <c r="AW119" s="139"/>
      <c r="AX119" s="139"/>
      <c r="AY119" s="139"/>
      <c r="AZ119" s="139"/>
    </row>
    <row r="120" spans="2:52" s="138" customFormat="1" ht="33.75" customHeight="1" x14ac:dyDescent="0.15">
      <c r="B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/>
      <c r="AF120" s="139"/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39"/>
      <c r="AZ120" s="139"/>
    </row>
    <row r="121" spans="2:52" s="138" customFormat="1" ht="33.75" customHeight="1" x14ac:dyDescent="0.15">
      <c r="B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</row>
    <row r="122" spans="2:52" s="138" customFormat="1" ht="33.75" customHeight="1" x14ac:dyDescent="0.15">
      <c r="B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/>
      <c r="AF122" s="139"/>
      <c r="AG122" s="139"/>
      <c r="AH122" s="139"/>
      <c r="AI122" s="139"/>
      <c r="AJ122" s="139"/>
      <c r="AK122" s="139"/>
      <c r="AL122" s="139"/>
      <c r="AM122" s="139"/>
      <c r="AN122" s="139"/>
      <c r="AO122" s="139"/>
      <c r="AP122" s="139"/>
      <c r="AQ122" s="139"/>
      <c r="AR122" s="139"/>
      <c r="AS122" s="139"/>
      <c r="AT122" s="139"/>
      <c r="AU122" s="139"/>
      <c r="AV122" s="139"/>
      <c r="AW122" s="139"/>
      <c r="AX122" s="139"/>
      <c r="AY122" s="139"/>
      <c r="AZ122" s="139"/>
    </row>
    <row r="123" spans="2:52" s="138" customFormat="1" ht="33.75" customHeight="1" x14ac:dyDescent="0.15">
      <c r="B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/>
      <c r="AF123" s="139"/>
      <c r="AG123" s="139"/>
      <c r="AH123" s="139"/>
      <c r="AI123" s="139"/>
      <c r="AJ123" s="139"/>
      <c r="AK123" s="139"/>
      <c r="AL123" s="139"/>
      <c r="AM123" s="139"/>
      <c r="AN123" s="139"/>
      <c r="AO123" s="139"/>
      <c r="AP123" s="139"/>
      <c r="AQ123" s="139"/>
      <c r="AR123" s="139"/>
      <c r="AS123" s="139"/>
      <c r="AT123" s="139"/>
      <c r="AU123" s="139"/>
      <c r="AV123" s="139"/>
      <c r="AW123" s="139"/>
      <c r="AX123" s="139"/>
      <c r="AY123" s="139"/>
      <c r="AZ123" s="139"/>
    </row>
    <row r="124" spans="2:52" s="138" customFormat="1" ht="33.75" customHeight="1" x14ac:dyDescent="0.15">
      <c r="B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  <c r="O124" s="139"/>
      <c r="P124" s="139"/>
      <c r="Q124" s="139"/>
      <c r="R124" s="139"/>
      <c r="S124" s="139"/>
      <c r="T124" s="139"/>
      <c r="U124" s="139"/>
      <c r="V124" s="139"/>
      <c r="W124" s="139"/>
      <c r="X124" s="139"/>
      <c r="Y124" s="139"/>
      <c r="Z124" s="139"/>
      <c r="AA124" s="139"/>
      <c r="AB124" s="139"/>
      <c r="AC124" s="139"/>
      <c r="AD124" s="139"/>
      <c r="AE124" s="139"/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</row>
    <row r="125" spans="2:52" s="138" customFormat="1" ht="33.75" customHeight="1" x14ac:dyDescent="0.15">
      <c r="B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/>
      <c r="AF125" s="139"/>
      <c r="AG125" s="139"/>
      <c r="AH125" s="139"/>
      <c r="AI125" s="139"/>
      <c r="AJ125" s="139"/>
      <c r="AK125" s="139"/>
      <c r="AL125" s="139"/>
      <c r="AM125" s="139"/>
      <c r="AN125" s="139"/>
      <c r="AO125" s="139"/>
      <c r="AP125" s="139"/>
      <c r="AQ125" s="139"/>
      <c r="AR125" s="139"/>
      <c r="AS125" s="139"/>
      <c r="AT125" s="139"/>
      <c r="AU125" s="139"/>
      <c r="AV125" s="139"/>
      <c r="AW125" s="139"/>
      <c r="AX125" s="139"/>
      <c r="AY125" s="139"/>
      <c r="AZ125" s="139"/>
    </row>
    <row r="126" spans="2:52" s="138" customFormat="1" ht="33.75" customHeight="1" x14ac:dyDescent="0.15">
      <c r="B126" s="139"/>
      <c r="E126" s="139"/>
      <c r="F126" s="139"/>
      <c r="G126" s="139"/>
      <c r="H126" s="139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/>
      <c r="AF126" s="139"/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39"/>
      <c r="AZ126" s="139"/>
    </row>
    <row r="127" spans="2:52" s="138" customFormat="1" ht="33.75" customHeight="1" x14ac:dyDescent="0.15">
      <c r="B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/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39"/>
      <c r="AZ127" s="139"/>
    </row>
    <row r="128" spans="2:52" s="138" customFormat="1" ht="33.75" customHeight="1" x14ac:dyDescent="0.15">
      <c r="B128" s="139"/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39"/>
      <c r="T128" s="139"/>
      <c r="U128" s="139"/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/>
      <c r="AF128" s="139"/>
      <c r="AG128" s="139"/>
      <c r="AH128" s="139"/>
      <c r="AI128" s="139"/>
      <c r="AJ128" s="139"/>
      <c r="AK128" s="139"/>
      <c r="AL128" s="139"/>
      <c r="AM128" s="139"/>
      <c r="AN128" s="139"/>
      <c r="AO128" s="139"/>
      <c r="AP128" s="139"/>
      <c r="AQ128" s="139"/>
      <c r="AR128" s="139"/>
      <c r="AS128" s="139"/>
      <c r="AT128" s="139"/>
      <c r="AU128" s="139"/>
      <c r="AV128" s="139"/>
      <c r="AW128" s="139"/>
      <c r="AX128" s="139"/>
      <c r="AY128" s="139"/>
      <c r="AZ128" s="139"/>
    </row>
    <row r="129" spans="2:52" s="138" customFormat="1" ht="33.75" customHeight="1" x14ac:dyDescent="0.15">
      <c r="B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  <c r="O129" s="139"/>
      <c r="P129" s="139"/>
      <c r="Q129" s="139"/>
      <c r="R129" s="139"/>
      <c r="S129" s="139"/>
      <c r="T129" s="139"/>
      <c r="U129" s="139"/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/>
      <c r="AF129" s="139"/>
      <c r="AG129" s="139"/>
      <c r="AH129" s="139"/>
      <c r="AI129" s="139"/>
      <c r="AJ129" s="139"/>
      <c r="AK129" s="139"/>
      <c r="AL129" s="139"/>
      <c r="AM129" s="139"/>
      <c r="AN129" s="139"/>
      <c r="AO129" s="139"/>
      <c r="AP129" s="139"/>
      <c r="AQ129" s="139"/>
      <c r="AR129" s="139"/>
      <c r="AS129" s="139"/>
      <c r="AT129" s="139"/>
      <c r="AU129" s="139"/>
      <c r="AV129" s="139"/>
      <c r="AW129" s="139"/>
      <c r="AX129" s="139"/>
      <c r="AY129" s="139"/>
      <c r="AZ129" s="139"/>
    </row>
    <row r="130" spans="2:52" s="138" customFormat="1" ht="33.75" customHeight="1" x14ac:dyDescent="0.15">
      <c r="B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139"/>
      <c r="T130" s="139"/>
      <c r="U130" s="139"/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/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39"/>
      <c r="AZ130" s="139"/>
    </row>
    <row r="131" spans="2:52" s="138" customFormat="1" ht="33.75" customHeight="1" x14ac:dyDescent="0.15">
      <c r="B131" s="139"/>
      <c r="E131" s="139"/>
      <c r="F131" s="139"/>
      <c r="G131" s="139"/>
      <c r="H131" s="139"/>
      <c r="I131" s="139"/>
      <c r="J131" s="139"/>
      <c r="K131" s="139"/>
      <c r="L131" s="139"/>
      <c r="M131" s="139"/>
      <c r="N131" s="139"/>
      <c r="O131" s="139"/>
      <c r="P131" s="139"/>
      <c r="Q131" s="139"/>
      <c r="R131" s="139"/>
      <c r="S131" s="139"/>
      <c r="T131" s="139"/>
      <c r="U131" s="139"/>
      <c r="V131" s="139"/>
      <c r="W131" s="139"/>
      <c r="X131" s="139"/>
      <c r="Y131" s="139"/>
      <c r="Z131" s="139"/>
      <c r="AA131" s="139"/>
      <c r="AB131" s="139"/>
      <c r="AC131" s="139"/>
      <c r="AD131" s="139"/>
      <c r="AE131" s="139"/>
      <c r="AF131" s="139"/>
      <c r="AG131" s="139"/>
      <c r="AH131" s="139"/>
      <c r="AI131" s="139"/>
      <c r="AJ131" s="139"/>
      <c r="AK131" s="139"/>
      <c r="AL131" s="139"/>
      <c r="AM131" s="139"/>
      <c r="AN131" s="139"/>
      <c r="AO131" s="139"/>
      <c r="AP131" s="139"/>
      <c r="AQ131" s="139"/>
      <c r="AR131" s="139"/>
      <c r="AS131" s="139"/>
      <c r="AT131" s="139"/>
      <c r="AU131" s="139"/>
      <c r="AV131" s="139"/>
      <c r="AW131" s="139"/>
      <c r="AX131" s="139"/>
      <c r="AY131" s="139"/>
      <c r="AZ131" s="139"/>
    </row>
    <row r="132" spans="2:52" s="138" customFormat="1" ht="33.75" customHeight="1" x14ac:dyDescent="0.15">
      <c r="B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39"/>
      <c r="U132" s="139"/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/>
      <c r="AF132" s="139"/>
      <c r="AG132" s="139"/>
      <c r="AH132" s="139"/>
      <c r="AI132" s="139"/>
      <c r="AJ132" s="139"/>
      <c r="AK132" s="139"/>
      <c r="AL132" s="139"/>
      <c r="AM132" s="139"/>
      <c r="AN132" s="139"/>
      <c r="AO132" s="139"/>
      <c r="AP132" s="139"/>
      <c r="AQ132" s="139"/>
      <c r="AR132" s="139"/>
      <c r="AS132" s="139"/>
      <c r="AT132" s="139"/>
      <c r="AU132" s="139"/>
      <c r="AV132" s="139"/>
      <c r="AW132" s="139"/>
      <c r="AX132" s="139"/>
      <c r="AY132" s="139"/>
      <c r="AZ132" s="139"/>
    </row>
    <row r="133" spans="2:52" s="138" customFormat="1" ht="33.75" customHeight="1" x14ac:dyDescent="0.15">
      <c r="B133" s="139"/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  <c r="T133" s="139"/>
      <c r="U133" s="139"/>
      <c r="V133" s="139"/>
      <c r="W133" s="139"/>
      <c r="X133" s="139"/>
      <c r="Y133" s="139"/>
      <c r="Z133" s="139"/>
      <c r="AA133" s="139"/>
      <c r="AB133" s="139"/>
      <c r="AC133" s="139"/>
      <c r="AD133" s="139"/>
      <c r="AE133" s="139"/>
      <c r="AF133" s="139"/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39"/>
      <c r="AT133" s="139"/>
      <c r="AU133" s="139"/>
      <c r="AV133" s="139"/>
      <c r="AW133" s="139"/>
      <c r="AX133" s="139"/>
      <c r="AY133" s="139"/>
      <c r="AZ133" s="139"/>
    </row>
    <row r="134" spans="2:52" s="138" customFormat="1" ht="33.75" customHeight="1" x14ac:dyDescent="0.15">
      <c r="B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  <c r="T134" s="139"/>
      <c r="U134" s="139"/>
      <c r="V134" s="139"/>
      <c r="W134" s="139"/>
      <c r="X134" s="139"/>
      <c r="Y134" s="139"/>
      <c r="Z134" s="139"/>
      <c r="AA134" s="139"/>
      <c r="AB134" s="139"/>
      <c r="AC134" s="139"/>
      <c r="AD134" s="139"/>
      <c r="AE134" s="139"/>
      <c r="AF134" s="139"/>
      <c r="AG134" s="139"/>
      <c r="AH134" s="139"/>
      <c r="AI134" s="139"/>
      <c r="AJ134" s="139"/>
      <c r="AK134" s="139"/>
      <c r="AL134" s="139"/>
      <c r="AM134" s="139"/>
      <c r="AN134" s="139"/>
      <c r="AO134" s="139"/>
      <c r="AP134" s="139"/>
      <c r="AQ134" s="139"/>
      <c r="AR134" s="139"/>
      <c r="AS134" s="139"/>
      <c r="AT134" s="139"/>
      <c r="AU134" s="139"/>
      <c r="AV134" s="139"/>
      <c r="AW134" s="139"/>
      <c r="AX134" s="139"/>
      <c r="AY134" s="139"/>
      <c r="AZ134" s="139"/>
    </row>
    <row r="135" spans="2:52" s="138" customFormat="1" ht="33.75" customHeight="1" x14ac:dyDescent="0.15">
      <c r="B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39"/>
      <c r="Z135" s="139"/>
      <c r="AA135" s="139"/>
      <c r="AB135" s="139"/>
      <c r="AC135" s="139"/>
      <c r="AD135" s="139"/>
      <c r="AE135" s="139"/>
      <c r="AF135" s="139"/>
      <c r="AG135" s="139"/>
      <c r="AH135" s="139"/>
      <c r="AI135" s="139"/>
      <c r="AJ135" s="139"/>
      <c r="AK135" s="139"/>
      <c r="AL135" s="139"/>
      <c r="AM135" s="139"/>
      <c r="AN135" s="139"/>
      <c r="AO135" s="139"/>
      <c r="AP135" s="139"/>
      <c r="AQ135" s="139"/>
      <c r="AR135" s="139"/>
      <c r="AS135" s="139"/>
      <c r="AT135" s="139"/>
      <c r="AU135" s="139"/>
      <c r="AV135" s="139"/>
      <c r="AW135" s="139"/>
      <c r="AX135" s="139"/>
      <c r="AY135" s="139"/>
      <c r="AZ135" s="139"/>
    </row>
    <row r="136" spans="2:52" s="138" customFormat="1" ht="33.75" customHeight="1" x14ac:dyDescent="0.15">
      <c r="B136" s="139"/>
      <c r="E136" s="139"/>
      <c r="F136" s="139"/>
      <c r="G136" s="139"/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139"/>
      <c r="V136" s="139"/>
      <c r="W136" s="139"/>
      <c r="X136" s="139"/>
      <c r="Y136" s="139"/>
      <c r="Z136" s="139"/>
      <c r="AA136" s="139"/>
      <c r="AB136" s="139"/>
      <c r="AC136" s="139"/>
      <c r="AD136" s="139"/>
      <c r="AE136" s="139"/>
      <c r="AF136" s="139"/>
      <c r="AG136" s="139"/>
      <c r="AH136" s="139"/>
      <c r="AI136" s="139"/>
      <c r="AJ136" s="139"/>
      <c r="AK136" s="139"/>
      <c r="AL136" s="139"/>
      <c r="AM136" s="139"/>
      <c r="AN136" s="139"/>
      <c r="AO136" s="139"/>
      <c r="AP136" s="139"/>
      <c r="AQ136" s="139"/>
      <c r="AR136" s="139"/>
      <c r="AS136" s="139"/>
      <c r="AT136" s="139"/>
      <c r="AU136" s="139"/>
      <c r="AV136" s="139"/>
      <c r="AW136" s="139"/>
      <c r="AX136" s="139"/>
      <c r="AY136" s="139"/>
      <c r="AZ136" s="139"/>
    </row>
    <row r="137" spans="2:52" s="138" customFormat="1" ht="33.75" customHeight="1" x14ac:dyDescent="0.15">
      <c r="B137" s="139"/>
      <c r="E137" s="139"/>
      <c r="F137" s="139"/>
      <c r="G137" s="139"/>
      <c r="H137" s="139"/>
      <c r="I137" s="139"/>
      <c r="J137" s="139"/>
      <c r="K137" s="139"/>
      <c r="L137" s="139"/>
      <c r="M137" s="139"/>
      <c r="N137" s="139"/>
      <c r="O137" s="139"/>
      <c r="P137" s="139"/>
      <c r="Q137" s="139"/>
      <c r="R137" s="139"/>
      <c r="S137" s="139"/>
      <c r="T137" s="139"/>
      <c r="U137" s="139"/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/>
      <c r="AF137" s="139"/>
      <c r="AG137" s="139"/>
      <c r="AH137" s="139"/>
      <c r="AI137" s="139"/>
      <c r="AJ137" s="139"/>
      <c r="AK137" s="139"/>
      <c r="AL137" s="139"/>
      <c r="AM137" s="139"/>
      <c r="AN137" s="139"/>
      <c r="AO137" s="139"/>
      <c r="AP137" s="139"/>
      <c r="AQ137" s="139"/>
      <c r="AR137" s="139"/>
      <c r="AS137" s="139"/>
      <c r="AT137" s="139"/>
      <c r="AU137" s="139"/>
      <c r="AV137" s="139"/>
      <c r="AW137" s="139"/>
      <c r="AX137" s="139"/>
      <c r="AY137" s="139"/>
      <c r="AZ137" s="139"/>
    </row>
    <row r="138" spans="2:52" s="138" customFormat="1" ht="33.75" customHeight="1" x14ac:dyDescent="0.15">
      <c r="B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139"/>
      <c r="AH138" s="139"/>
      <c r="AI138" s="139"/>
      <c r="AJ138" s="139"/>
      <c r="AK138" s="139"/>
      <c r="AL138" s="139"/>
      <c r="AM138" s="139"/>
      <c r="AN138" s="139"/>
      <c r="AO138" s="139"/>
      <c r="AP138" s="139"/>
      <c r="AQ138" s="139"/>
      <c r="AR138" s="139"/>
      <c r="AS138" s="139"/>
      <c r="AT138" s="139"/>
      <c r="AU138" s="139"/>
      <c r="AV138" s="139"/>
      <c r="AW138" s="139"/>
      <c r="AX138" s="139"/>
      <c r="AY138" s="139"/>
      <c r="AZ138" s="139"/>
    </row>
    <row r="139" spans="2:52" s="138" customFormat="1" ht="33.75" customHeight="1" x14ac:dyDescent="0.15">
      <c r="B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39"/>
      <c r="O139" s="139"/>
      <c r="P139" s="139"/>
      <c r="Q139" s="139"/>
      <c r="R139" s="139"/>
      <c r="S139" s="139"/>
      <c r="T139" s="139"/>
      <c r="U139" s="139"/>
      <c r="V139" s="139"/>
      <c r="W139" s="139"/>
      <c r="X139" s="139"/>
      <c r="Y139" s="139"/>
      <c r="Z139" s="139"/>
      <c r="AA139" s="139"/>
      <c r="AB139" s="139"/>
      <c r="AC139" s="139"/>
      <c r="AD139" s="139"/>
      <c r="AE139" s="139"/>
      <c r="AF139" s="139"/>
      <c r="AG139" s="139"/>
      <c r="AH139" s="139"/>
      <c r="AI139" s="139"/>
      <c r="AJ139" s="139"/>
      <c r="AK139" s="139"/>
      <c r="AL139" s="139"/>
      <c r="AM139" s="139"/>
      <c r="AN139" s="139"/>
      <c r="AO139" s="139"/>
      <c r="AP139" s="139"/>
      <c r="AQ139" s="139"/>
      <c r="AR139" s="139"/>
      <c r="AS139" s="139"/>
      <c r="AT139" s="139"/>
      <c r="AU139" s="139"/>
      <c r="AV139" s="139"/>
      <c r="AW139" s="139"/>
      <c r="AX139" s="139"/>
      <c r="AY139" s="139"/>
      <c r="AZ139" s="139"/>
    </row>
    <row r="140" spans="2:52" s="138" customFormat="1" ht="33.75" customHeight="1" x14ac:dyDescent="0.15">
      <c r="B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9"/>
      <c r="Y140" s="139"/>
      <c r="Z140" s="139"/>
      <c r="AA140" s="139"/>
      <c r="AB140" s="139"/>
      <c r="AC140" s="139"/>
      <c r="AD140" s="139"/>
      <c r="AE140" s="139"/>
      <c r="AF140" s="139"/>
      <c r="AG140" s="139"/>
      <c r="AH140" s="139"/>
      <c r="AI140" s="139"/>
      <c r="AJ140" s="139"/>
      <c r="AK140" s="139"/>
      <c r="AL140" s="139"/>
      <c r="AM140" s="139"/>
      <c r="AN140" s="139"/>
      <c r="AO140" s="139"/>
      <c r="AP140" s="139"/>
      <c r="AQ140" s="139"/>
      <c r="AR140" s="139"/>
      <c r="AS140" s="139"/>
      <c r="AT140" s="139"/>
      <c r="AU140" s="139"/>
      <c r="AV140" s="139"/>
      <c r="AW140" s="139"/>
      <c r="AX140" s="139"/>
      <c r="AY140" s="139"/>
      <c r="AZ140" s="139"/>
    </row>
    <row r="141" spans="2:52" s="138" customFormat="1" ht="33.75" customHeight="1" x14ac:dyDescent="0.15">
      <c r="B141" s="139"/>
      <c r="E141" s="139"/>
      <c r="F141" s="139"/>
      <c r="G141" s="139"/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39"/>
      <c r="T141" s="139"/>
      <c r="U141" s="139"/>
      <c r="V141" s="139"/>
      <c r="W141" s="139"/>
      <c r="X141" s="139"/>
      <c r="Y141" s="139"/>
      <c r="Z141" s="139"/>
      <c r="AA141" s="139"/>
      <c r="AB141" s="139"/>
      <c r="AC141" s="139"/>
      <c r="AD141" s="139"/>
      <c r="AE141" s="139"/>
      <c r="AF141" s="139"/>
      <c r="AG141" s="139"/>
      <c r="AH141" s="139"/>
      <c r="AI141" s="139"/>
      <c r="AJ141" s="139"/>
      <c r="AK141" s="139"/>
      <c r="AL141" s="139"/>
      <c r="AM141" s="139"/>
      <c r="AN141" s="139"/>
      <c r="AO141" s="139"/>
      <c r="AP141" s="139"/>
      <c r="AQ141" s="139"/>
      <c r="AR141" s="139"/>
      <c r="AS141" s="139"/>
      <c r="AT141" s="139"/>
      <c r="AU141" s="139"/>
      <c r="AV141" s="139"/>
      <c r="AW141" s="139"/>
      <c r="AX141" s="139"/>
      <c r="AY141" s="139"/>
      <c r="AZ141" s="139"/>
    </row>
    <row r="142" spans="2:52" s="138" customFormat="1" ht="33.75" customHeight="1" x14ac:dyDescent="0.15">
      <c r="B142" s="139"/>
      <c r="E142" s="139"/>
      <c r="F142" s="139"/>
      <c r="G142" s="139"/>
      <c r="H142" s="139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39"/>
      <c r="T142" s="139"/>
      <c r="U142" s="139"/>
      <c r="V142" s="139"/>
      <c r="W142" s="139"/>
      <c r="X142" s="139"/>
      <c r="Y142" s="139"/>
      <c r="Z142" s="139"/>
      <c r="AA142" s="139"/>
      <c r="AB142" s="139"/>
      <c r="AC142" s="139"/>
      <c r="AD142" s="139"/>
      <c r="AE142" s="139"/>
      <c r="AF142" s="139"/>
      <c r="AG142" s="139"/>
      <c r="AH142" s="139"/>
      <c r="AI142" s="139"/>
      <c r="AJ142" s="139"/>
      <c r="AK142" s="139"/>
      <c r="AL142" s="139"/>
      <c r="AM142" s="139"/>
      <c r="AN142" s="139"/>
      <c r="AO142" s="139"/>
      <c r="AP142" s="139"/>
      <c r="AQ142" s="139"/>
      <c r="AR142" s="139"/>
      <c r="AS142" s="139"/>
      <c r="AT142" s="139"/>
      <c r="AU142" s="139"/>
      <c r="AV142" s="139"/>
      <c r="AW142" s="139"/>
      <c r="AX142" s="139"/>
      <c r="AY142" s="139"/>
      <c r="AZ142" s="139"/>
    </row>
    <row r="143" spans="2:52" s="138" customFormat="1" ht="33.75" customHeight="1" x14ac:dyDescent="0.15">
      <c r="B143" s="139"/>
      <c r="E143" s="139"/>
      <c r="F143" s="139"/>
      <c r="G143" s="139"/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/>
      <c r="AF143" s="139"/>
      <c r="AG143" s="139"/>
      <c r="AH143" s="139"/>
      <c r="AI143" s="139"/>
      <c r="AJ143" s="139"/>
      <c r="AK143" s="139"/>
      <c r="AL143" s="139"/>
      <c r="AM143" s="139"/>
      <c r="AN143" s="139"/>
      <c r="AO143" s="139"/>
      <c r="AP143" s="139"/>
      <c r="AQ143" s="139"/>
      <c r="AR143" s="139"/>
      <c r="AS143" s="139"/>
      <c r="AT143" s="139"/>
      <c r="AU143" s="139"/>
      <c r="AV143" s="139"/>
      <c r="AW143" s="139"/>
      <c r="AX143" s="139"/>
      <c r="AY143" s="139"/>
      <c r="AZ143" s="139"/>
    </row>
    <row r="144" spans="2:52" s="138" customFormat="1" ht="33.75" customHeight="1" x14ac:dyDescent="0.15">
      <c r="B144" s="139"/>
      <c r="E144" s="139"/>
      <c r="F144" s="139"/>
      <c r="G144" s="139"/>
      <c r="H144" s="139"/>
      <c r="I144" s="139"/>
      <c r="J144" s="139"/>
      <c r="K144" s="139"/>
      <c r="L144" s="139"/>
      <c r="M144" s="139"/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/>
      <c r="AF144" s="139"/>
      <c r="AG144" s="139"/>
      <c r="AH144" s="139"/>
      <c r="AI144" s="139"/>
      <c r="AJ144" s="139"/>
      <c r="AK144" s="139"/>
      <c r="AL144" s="139"/>
      <c r="AM144" s="139"/>
      <c r="AN144" s="139"/>
      <c r="AO144" s="139"/>
      <c r="AP144" s="139"/>
      <c r="AQ144" s="139"/>
      <c r="AR144" s="139"/>
      <c r="AS144" s="139"/>
      <c r="AT144" s="139"/>
      <c r="AU144" s="139"/>
      <c r="AV144" s="139"/>
      <c r="AW144" s="139"/>
      <c r="AX144" s="139"/>
      <c r="AY144" s="139"/>
      <c r="AZ144" s="139"/>
    </row>
    <row r="145" spans="2:52" s="138" customFormat="1" ht="33.75" customHeight="1" x14ac:dyDescent="0.15">
      <c r="B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139"/>
      <c r="O145" s="139"/>
      <c r="P145" s="139"/>
      <c r="Q145" s="139"/>
      <c r="R145" s="139"/>
      <c r="S145" s="139"/>
      <c r="T145" s="139"/>
      <c r="U145" s="139"/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39"/>
      <c r="AF145" s="139"/>
      <c r="AG145" s="139"/>
      <c r="AH145" s="139"/>
      <c r="AI145" s="139"/>
      <c r="AJ145" s="139"/>
      <c r="AK145" s="139"/>
      <c r="AL145" s="139"/>
      <c r="AM145" s="139"/>
      <c r="AN145" s="139"/>
      <c r="AO145" s="139"/>
      <c r="AP145" s="139"/>
      <c r="AQ145" s="139"/>
      <c r="AR145" s="139"/>
      <c r="AS145" s="139"/>
      <c r="AT145" s="139"/>
      <c r="AU145" s="139"/>
      <c r="AV145" s="139"/>
      <c r="AW145" s="139"/>
      <c r="AX145" s="139"/>
      <c r="AY145" s="139"/>
      <c r="AZ145" s="139"/>
    </row>
  </sheetData>
  <mergeCells count="27">
    <mergeCell ref="BA3:BB3"/>
    <mergeCell ref="AM3:AN3"/>
    <mergeCell ref="AO3:AP3"/>
    <mergeCell ref="AQ3:AR3"/>
    <mergeCell ref="AU3:AV3"/>
    <mergeCell ref="AW3:AX3"/>
    <mergeCell ref="AY3:AZ3"/>
    <mergeCell ref="AS3:AT3"/>
    <mergeCell ref="AK3:AL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C2:D2"/>
    <mergeCell ref="M2:N2"/>
    <mergeCell ref="E3:F3"/>
    <mergeCell ref="G3:H3"/>
    <mergeCell ref="I3:J3"/>
    <mergeCell ref="K3:L3"/>
    <mergeCell ref="M3:N3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BX145"/>
  <sheetViews>
    <sheetView showGridLines="0" rightToLeft="1" topLeftCell="B1" zoomScale="45" zoomScaleNormal="45" zoomScaleSheetLayoutView="55" workbookViewId="0">
      <selection activeCell="AP12" sqref="AP12"/>
    </sheetView>
  </sheetViews>
  <sheetFormatPr defaultColWidth="10.41796875" defaultRowHeight="33.75" customHeight="1" x14ac:dyDescent="0.15"/>
  <cols>
    <col min="1" max="1" width="4.16796875" style="94" customWidth="1"/>
    <col min="2" max="2" width="6.49609375" style="94" customWidth="1"/>
    <col min="3" max="3" width="42.41796875" style="94" customWidth="1"/>
    <col min="4" max="4" width="19.24609375" style="94" customWidth="1"/>
    <col min="5" max="16" width="15.56640625" style="94" hidden="1" customWidth="1"/>
    <col min="17" max="18" width="15.56640625" style="139" hidden="1" customWidth="1"/>
    <col min="19" max="20" width="15.56640625" style="94" hidden="1" customWidth="1"/>
    <col min="21" max="21" width="7.96484375" style="94" hidden="1" customWidth="1"/>
    <col min="22" max="22" width="16.546875" style="94" hidden="1" customWidth="1"/>
    <col min="23" max="23" width="9.19140625" style="94" hidden="1" customWidth="1"/>
    <col min="24" max="24" width="12.2578125" style="94" hidden="1" customWidth="1"/>
    <col min="25" max="25" width="7.23046875" style="94" hidden="1" customWidth="1"/>
    <col min="26" max="26" width="12.9921875" style="94" hidden="1" customWidth="1"/>
    <col min="27" max="27" width="8.2109375" style="94" hidden="1" customWidth="1"/>
    <col min="28" max="28" width="11.03125" style="94" hidden="1" customWidth="1"/>
    <col min="29" max="29" width="7.96484375" style="94" hidden="1" customWidth="1"/>
    <col min="30" max="30" width="12.50390625" style="94" hidden="1" customWidth="1"/>
    <col min="31" max="31" width="6.7421875" style="94" hidden="1" customWidth="1"/>
    <col min="32" max="32" width="12.74609375" style="94" hidden="1" customWidth="1"/>
    <col min="33" max="33" width="7.96484375" style="94" hidden="1" customWidth="1"/>
    <col min="34" max="34" width="14.953125" style="94" hidden="1" customWidth="1"/>
    <col min="35" max="35" width="11.27734375" style="94" customWidth="1"/>
    <col min="36" max="36" width="14.21875" style="94" customWidth="1"/>
    <col min="37" max="37" width="7.96484375" style="94" hidden="1" customWidth="1"/>
    <col min="38" max="38" width="16.546875" style="94" hidden="1" customWidth="1"/>
    <col min="39" max="39" width="24.1484375" style="94" hidden="1" customWidth="1"/>
    <col min="40" max="40" width="22.30859375" style="94" hidden="1" customWidth="1"/>
    <col min="41" max="41" width="16.3046875" style="94" customWidth="1"/>
    <col min="42" max="16384" width="10.41796875" style="94"/>
  </cols>
  <sheetData>
    <row r="1" spans="2:76" ht="10.5" customHeight="1" x14ac:dyDescent="0.15"/>
    <row r="2" spans="2:76" s="95" customFormat="1" ht="30.75" customHeight="1" thickBot="1" x14ac:dyDescent="0.35">
      <c r="C2" s="203" t="s">
        <v>383</v>
      </c>
      <c r="D2" s="203"/>
      <c r="G2" s="202"/>
      <c r="H2" s="202"/>
      <c r="K2" s="202"/>
      <c r="L2" s="202"/>
      <c r="M2" s="202"/>
      <c r="N2" s="202"/>
      <c r="O2" s="201">
        <v>46003</v>
      </c>
      <c r="P2" s="202"/>
      <c r="Q2" s="202"/>
      <c r="R2" s="202"/>
      <c r="S2" s="213">
        <v>46003</v>
      </c>
      <c r="T2" s="214"/>
      <c r="U2" s="213">
        <v>46003</v>
      </c>
      <c r="V2" s="214"/>
      <c r="W2" s="204">
        <v>46368</v>
      </c>
      <c r="X2" s="202"/>
      <c r="Y2" s="204">
        <v>46379</v>
      </c>
      <c r="Z2" s="202"/>
      <c r="AA2" s="204">
        <v>46380</v>
      </c>
      <c r="AB2" s="202"/>
      <c r="AC2" s="204">
        <v>46382</v>
      </c>
      <c r="AD2" s="202"/>
      <c r="AE2" s="204">
        <v>46382</v>
      </c>
      <c r="AF2" s="202"/>
      <c r="AG2" s="204">
        <v>46387</v>
      </c>
      <c r="AH2" s="202"/>
      <c r="AI2" s="204">
        <v>46387</v>
      </c>
      <c r="AJ2" s="202"/>
      <c r="AK2" s="213">
        <v>46387</v>
      </c>
      <c r="AL2" s="214"/>
    </row>
    <row r="3" spans="2:76" ht="30" customHeight="1" x14ac:dyDescent="0.3">
      <c r="B3" s="20" t="s">
        <v>125</v>
      </c>
      <c r="C3" s="29" t="s">
        <v>34</v>
      </c>
      <c r="D3" s="50" t="s">
        <v>165</v>
      </c>
      <c r="E3" s="205" t="s">
        <v>289</v>
      </c>
      <c r="F3" s="206"/>
      <c r="G3" s="207" t="s">
        <v>346</v>
      </c>
      <c r="H3" s="208"/>
      <c r="I3" s="205" t="s">
        <v>347</v>
      </c>
      <c r="J3" s="206"/>
      <c r="K3" s="207" t="s">
        <v>348</v>
      </c>
      <c r="L3" s="208"/>
      <c r="M3" s="207" t="s">
        <v>382</v>
      </c>
      <c r="N3" s="208"/>
      <c r="O3" s="209" t="s">
        <v>289</v>
      </c>
      <c r="P3" s="210"/>
      <c r="Q3" s="211" t="s">
        <v>335</v>
      </c>
      <c r="R3" s="212"/>
      <c r="S3" s="215" t="s">
        <v>403</v>
      </c>
      <c r="T3" s="216"/>
      <c r="U3" s="217" t="s">
        <v>403</v>
      </c>
      <c r="V3" s="218"/>
      <c r="W3" s="209" t="s">
        <v>289</v>
      </c>
      <c r="X3" s="210"/>
      <c r="Y3" s="207" t="s">
        <v>404</v>
      </c>
      <c r="Z3" s="208"/>
      <c r="AA3" s="219" t="s">
        <v>406</v>
      </c>
      <c r="AB3" s="220"/>
      <c r="AC3" s="219" t="s">
        <v>405</v>
      </c>
      <c r="AD3" s="220"/>
      <c r="AE3" s="207" t="s">
        <v>404</v>
      </c>
      <c r="AF3" s="208"/>
      <c r="AG3" s="209" t="s">
        <v>289</v>
      </c>
      <c r="AH3" s="210"/>
      <c r="AI3" s="209" t="s">
        <v>404</v>
      </c>
      <c r="AJ3" s="210"/>
      <c r="AK3" s="217" t="s">
        <v>407</v>
      </c>
      <c r="AL3" s="218"/>
      <c r="AM3" s="207" t="s">
        <v>415</v>
      </c>
      <c r="AN3" s="208"/>
      <c r="AO3" s="207" t="s">
        <v>427</v>
      </c>
      <c r="AP3" s="208"/>
      <c r="AQ3" s="207"/>
      <c r="AR3" s="208"/>
      <c r="AS3" s="207"/>
      <c r="AT3" s="208"/>
      <c r="AU3" s="207"/>
      <c r="AV3" s="208"/>
      <c r="AW3" s="207"/>
      <c r="AX3" s="208"/>
      <c r="AY3" s="207"/>
      <c r="AZ3" s="208"/>
      <c r="BA3" s="207"/>
      <c r="BB3" s="208"/>
      <c r="BC3" s="207"/>
      <c r="BD3" s="208"/>
      <c r="BE3" s="207"/>
      <c r="BF3" s="208"/>
      <c r="BG3" s="207"/>
      <c r="BH3" s="208"/>
      <c r="BI3" s="207"/>
      <c r="BJ3" s="208"/>
      <c r="BK3" s="207"/>
      <c r="BL3" s="208"/>
      <c r="BM3" s="207"/>
      <c r="BN3" s="208"/>
      <c r="BO3" s="207"/>
      <c r="BP3" s="208"/>
      <c r="BQ3" s="207"/>
      <c r="BR3" s="208"/>
      <c r="BS3" s="207"/>
      <c r="BT3" s="208"/>
      <c r="BU3" s="207"/>
      <c r="BV3" s="208"/>
      <c r="BW3" s="207"/>
      <c r="BX3" s="208"/>
    </row>
    <row r="4" spans="2:76" ht="39" customHeight="1" x14ac:dyDescent="0.3">
      <c r="B4" s="73">
        <v>1</v>
      </c>
      <c r="C4" s="25" t="s">
        <v>98</v>
      </c>
      <c r="D4" s="51">
        <v>185</v>
      </c>
      <c r="E4" s="99">
        <v>4</v>
      </c>
      <c r="F4" s="97">
        <v>51</v>
      </c>
      <c r="G4" s="96"/>
      <c r="H4" s="100"/>
      <c r="I4" s="99"/>
      <c r="J4" s="97"/>
      <c r="K4" s="96"/>
      <c r="L4" s="100"/>
      <c r="M4" s="96"/>
      <c r="N4" s="100">
        <v>5</v>
      </c>
      <c r="O4" s="130">
        <f>(E4+I4)-G4-K4-M4</f>
        <v>4</v>
      </c>
      <c r="P4" s="130">
        <f>(F4+J4)-H4-L4-N4</f>
        <v>46</v>
      </c>
      <c r="Q4" s="145">
        <v>6</v>
      </c>
      <c r="R4" s="154">
        <v>5</v>
      </c>
      <c r="S4" s="96">
        <f>O4+Q4</f>
        <v>10</v>
      </c>
      <c r="T4" s="100">
        <f>P4+R4</f>
        <v>51</v>
      </c>
      <c r="U4" s="172">
        <v>10</v>
      </c>
      <c r="V4" s="170">
        <v>51</v>
      </c>
      <c r="W4" s="174">
        <v>4</v>
      </c>
      <c r="X4" s="130">
        <v>46</v>
      </c>
      <c r="Y4" s="96"/>
      <c r="Z4" s="100">
        <v>10</v>
      </c>
      <c r="AA4" s="99"/>
      <c r="AB4" s="97"/>
      <c r="AC4" s="99"/>
      <c r="AD4" s="97"/>
      <c r="AE4" s="96"/>
      <c r="AF4" s="100"/>
      <c r="AG4" s="174">
        <f>W4-Y4+AA4+AC4-AE4</f>
        <v>4</v>
      </c>
      <c r="AH4" s="130">
        <f>X4-Z4+AB4+AD4-AF4</f>
        <v>36</v>
      </c>
      <c r="AI4" s="174">
        <v>10</v>
      </c>
      <c r="AJ4" s="130">
        <v>7</v>
      </c>
      <c r="AK4" s="172">
        <v>2</v>
      </c>
      <c r="AL4" s="170">
        <v>44</v>
      </c>
      <c r="AM4" s="182">
        <v>45843</v>
      </c>
      <c r="AN4" s="182"/>
      <c r="AO4" s="185">
        <f>D4/12</f>
        <v>15.416666666666666</v>
      </c>
      <c r="AP4" s="100"/>
      <c r="AQ4" s="96"/>
      <c r="AR4" s="100"/>
      <c r="AS4" s="96"/>
      <c r="AT4" s="100"/>
      <c r="AU4" s="96"/>
      <c r="AV4" s="100"/>
      <c r="AW4" s="96"/>
      <c r="AX4" s="100"/>
      <c r="AY4" s="96"/>
      <c r="AZ4" s="100"/>
      <c r="BA4" s="96"/>
      <c r="BB4" s="100"/>
      <c r="BC4" s="96"/>
      <c r="BD4" s="100"/>
      <c r="BE4" s="96"/>
      <c r="BF4" s="100"/>
      <c r="BG4" s="96"/>
      <c r="BH4" s="100"/>
      <c r="BI4" s="96"/>
      <c r="BJ4" s="100"/>
      <c r="BK4" s="96"/>
      <c r="BL4" s="100"/>
      <c r="BM4" s="96"/>
      <c r="BN4" s="100"/>
      <c r="BO4" s="96"/>
      <c r="BP4" s="100"/>
      <c r="BQ4" s="96"/>
      <c r="BR4" s="100"/>
      <c r="BS4" s="96"/>
      <c r="BT4" s="100"/>
      <c r="BU4" s="96"/>
      <c r="BV4" s="100"/>
      <c r="BW4" s="96"/>
      <c r="BX4" s="100"/>
    </row>
    <row r="5" spans="2:76" ht="39" customHeight="1" x14ac:dyDescent="0.3">
      <c r="B5" s="73">
        <v>2</v>
      </c>
      <c r="C5" s="25" t="s">
        <v>99</v>
      </c>
      <c r="D5" s="51">
        <v>315</v>
      </c>
      <c r="E5" s="99">
        <v>2</v>
      </c>
      <c r="F5" s="97">
        <v>33</v>
      </c>
      <c r="G5" s="96"/>
      <c r="H5" s="100">
        <v>5</v>
      </c>
      <c r="I5" s="99"/>
      <c r="J5" s="97">
        <v>20</v>
      </c>
      <c r="K5" s="96"/>
      <c r="L5" s="100">
        <v>3</v>
      </c>
      <c r="M5" s="96"/>
      <c r="N5" s="100">
        <v>5</v>
      </c>
      <c r="O5" s="130">
        <f t="shared" ref="O5:O35" si="0">(E5+I5)-G5-K5-M5</f>
        <v>2</v>
      </c>
      <c r="P5" s="130">
        <f t="shared" ref="P5:P35" si="1">(F5+J5)-H5-L5-N5</f>
        <v>40</v>
      </c>
      <c r="Q5" s="145">
        <v>0</v>
      </c>
      <c r="R5" s="154">
        <v>8</v>
      </c>
      <c r="S5" s="96">
        <f t="shared" ref="S5:S35" si="2">O5+Q5</f>
        <v>2</v>
      </c>
      <c r="T5" s="100">
        <f t="shared" ref="T5:T35" si="3">P5+R5</f>
        <v>48</v>
      </c>
      <c r="U5" s="172">
        <v>2</v>
      </c>
      <c r="V5" s="170">
        <v>48</v>
      </c>
      <c r="W5" s="174">
        <v>2</v>
      </c>
      <c r="X5" s="130">
        <v>40</v>
      </c>
      <c r="Y5" s="96"/>
      <c r="Z5" s="100">
        <v>15</v>
      </c>
      <c r="AA5" s="99"/>
      <c r="AB5" s="97"/>
      <c r="AC5" s="99"/>
      <c r="AD5" s="97"/>
      <c r="AE5" s="96"/>
      <c r="AF5" s="100"/>
      <c r="AG5" s="174">
        <f t="shared" ref="AG5:AG35" si="4">W5-Y5+AA5+AC5-AE5</f>
        <v>2</v>
      </c>
      <c r="AH5" s="130">
        <f t="shared" ref="AH5:AH35" si="5">X5-Z5+AB5+AD5-AF5</f>
        <v>25</v>
      </c>
      <c r="AI5" s="174">
        <v>4</v>
      </c>
      <c r="AJ5" s="130">
        <v>14</v>
      </c>
      <c r="AK5" s="172">
        <f t="shared" ref="AK5:AK35" si="6">AG5+AI5</f>
        <v>6</v>
      </c>
      <c r="AL5" s="170">
        <f t="shared" ref="AL5:AL35" si="7">AH5+AJ5</f>
        <v>39</v>
      </c>
      <c r="AM5" s="182">
        <v>45894</v>
      </c>
      <c r="AN5" s="182"/>
      <c r="AO5" s="185">
        <f t="shared" ref="AO5:AO33" si="8">D5/12</f>
        <v>26.25</v>
      </c>
      <c r="AP5" s="100"/>
      <c r="AQ5" s="96"/>
      <c r="AR5" s="100"/>
      <c r="AS5" s="96"/>
      <c r="AT5" s="100"/>
      <c r="AU5" s="96"/>
      <c r="AV5" s="100"/>
      <c r="AW5" s="96"/>
      <c r="AX5" s="100"/>
      <c r="AY5" s="96"/>
      <c r="AZ5" s="100"/>
      <c r="BA5" s="96"/>
      <c r="BB5" s="100"/>
      <c r="BC5" s="96"/>
      <c r="BD5" s="100"/>
      <c r="BE5" s="96"/>
      <c r="BF5" s="100"/>
      <c r="BG5" s="96"/>
      <c r="BH5" s="100"/>
      <c r="BI5" s="96"/>
      <c r="BJ5" s="100"/>
      <c r="BK5" s="96"/>
      <c r="BL5" s="100"/>
      <c r="BM5" s="96"/>
      <c r="BN5" s="100"/>
      <c r="BO5" s="96"/>
      <c r="BP5" s="100"/>
      <c r="BQ5" s="96"/>
      <c r="BR5" s="100"/>
      <c r="BS5" s="96"/>
      <c r="BT5" s="100"/>
      <c r="BU5" s="96"/>
      <c r="BV5" s="100"/>
      <c r="BW5" s="96"/>
      <c r="BX5" s="100"/>
    </row>
    <row r="6" spans="2:76" ht="39" customHeight="1" x14ac:dyDescent="0.3">
      <c r="B6" s="73">
        <v>3</v>
      </c>
      <c r="C6" s="25" t="s">
        <v>101</v>
      </c>
      <c r="D6" s="51">
        <v>385</v>
      </c>
      <c r="E6" s="99">
        <v>8</v>
      </c>
      <c r="F6" s="97">
        <v>12</v>
      </c>
      <c r="G6" s="96"/>
      <c r="H6" s="100"/>
      <c r="I6" s="99"/>
      <c r="J6" s="97"/>
      <c r="K6" s="96"/>
      <c r="L6" s="100"/>
      <c r="M6" s="96"/>
      <c r="N6" s="100"/>
      <c r="O6" s="130">
        <f t="shared" si="0"/>
        <v>8</v>
      </c>
      <c r="P6" s="130">
        <f t="shared" si="1"/>
        <v>12</v>
      </c>
      <c r="Q6" s="145">
        <v>5</v>
      </c>
      <c r="R6" s="154">
        <v>6</v>
      </c>
      <c r="S6" s="96">
        <v>1</v>
      </c>
      <c r="T6" s="100">
        <v>19</v>
      </c>
      <c r="U6" s="172">
        <v>1</v>
      </c>
      <c r="V6" s="170">
        <v>19</v>
      </c>
      <c r="W6" s="174">
        <v>8</v>
      </c>
      <c r="X6" s="130">
        <v>12</v>
      </c>
      <c r="Y6" s="96"/>
      <c r="Z6" s="100"/>
      <c r="AA6" s="99"/>
      <c r="AB6" s="97"/>
      <c r="AC6" s="99"/>
      <c r="AD6" s="97"/>
      <c r="AE6" s="96"/>
      <c r="AF6" s="100"/>
      <c r="AG6" s="174">
        <f t="shared" si="4"/>
        <v>8</v>
      </c>
      <c r="AH6" s="130">
        <f t="shared" si="5"/>
        <v>12</v>
      </c>
      <c r="AI6" s="174">
        <v>1</v>
      </c>
      <c r="AJ6" s="130">
        <v>6</v>
      </c>
      <c r="AK6" s="172">
        <f t="shared" si="6"/>
        <v>9</v>
      </c>
      <c r="AL6" s="170">
        <f t="shared" si="7"/>
        <v>18</v>
      </c>
      <c r="AM6" s="182">
        <v>45822</v>
      </c>
      <c r="AN6" s="182"/>
      <c r="AO6" s="185">
        <f t="shared" si="8"/>
        <v>32.083333333333336</v>
      </c>
      <c r="AP6" s="100"/>
      <c r="AQ6" s="96"/>
      <c r="AR6" s="100"/>
      <c r="AS6" s="96"/>
      <c r="AT6" s="100"/>
      <c r="AU6" s="96"/>
      <c r="AV6" s="100"/>
      <c r="AW6" s="96"/>
      <c r="AX6" s="100"/>
      <c r="AY6" s="96"/>
      <c r="AZ6" s="100"/>
      <c r="BA6" s="96"/>
      <c r="BB6" s="100"/>
      <c r="BC6" s="96"/>
      <c r="BD6" s="100"/>
      <c r="BE6" s="96"/>
      <c r="BF6" s="100"/>
      <c r="BG6" s="96"/>
      <c r="BH6" s="100"/>
      <c r="BI6" s="96"/>
      <c r="BJ6" s="100"/>
      <c r="BK6" s="96"/>
      <c r="BL6" s="100"/>
      <c r="BM6" s="96"/>
      <c r="BN6" s="100"/>
      <c r="BO6" s="96"/>
      <c r="BP6" s="100"/>
      <c r="BQ6" s="96"/>
      <c r="BR6" s="100"/>
      <c r="BS6" s="96"/>
      <c r="BT6" s="100"/>
      <c r="BU6" s="96"/>
      <c r="BV6" s="100"/>
      <c r="BW6" s="96"/>
      <c r="BX6" s="100"/>
    </row>
    <row r="7" spans="2:76" ht="39" customHeight="1" x14ac:dyDescent="0.3">
      <c r="B7" s="73">
        <v>4</v>
      </c>
      <c r="C7" s="25" t="s">
        <v>102</v>
      </c>
      <c r="D7" s="51">
        <v>415</v>
      </c>
      <c r="E7" s="99">
        <v>7</v>
      </c>
      <c r="F7" s="98">
        <v>5</v>
      </c>
      <c r="G7" s="96"/>
      <c r="H7" s="100">
        <v>2</v>
      </c>
      <c r="I7" s="99"/>
      <c r="J7" s="98"/>
      <c r="K7" s="96"/>
      <c r="L7" s="100"/>
      <c r="M7" s="96"/>
      <c r="N7" s="100"/>
      <c r="O7" s="130">
        <f t="shared" si="0"/>
        <v>7</v>
      </c>
      <c r="P7" s="130">
        <f t="shared" si="1"/>
        <v>3</v>
      </c>
      <c r="Q7" s="145">
        <v>3</v>
      </c>
      <c r="R7" s="154">
        <v>2</v>
      </c>
      <c r="S7" s="96">
        <f t="shared" si="2"/>
        <v>10</v>
      </c>
      <c r="T7" s="100">
        <f t="shared" si="3"/>
        <v>5</v>
      </c>
      <c r="U7" s="172">
        <v>10</v>
      </c>
      <c r="V7" s="170">
        <v>5</v>
      </c>
      <c r="W7" s="174">
        <v>7</v>
      </c>
      <c r="X7" s="130">
        <v>3</v>
      </c>
      <c r="Y7" s="96"/>
      <c r="Z7" s="100"/>
      <c r="AA7" s="99"/>
      <c r="AB7" s="97"/>
      <c r="AC7" s="99"/>
      <c r="AD7" s="97"/>
      <c r="AE7" s="96"/>
      <c r="AF7" s="100"/>
      <c r="AG7" s="174">
        <f t="shared" si="4"/>
        <v>7</v>
      </c>
      <c r="AH7" s="130">
        <f t="shared" si="5"/>
        <v>3</v>
      </c>
      <c r="AI7" s="174"/>
      <c r="AJ7" s="130">
        <v>2</v>
      </c>
      <c r="AK7" s="172">
        <f t="shared" si="6"/>
        <v>7</v>
      </c>
      <c r="AL7" s="170">
        <f t="shared" si="7"/>
        <v>5</v>
      </c>
      <c r="AM7" s="182">
        <v>45858</v>
      </c>
      <c r="AN7" s="182"/>
      <c r="AO7" s="185">
        <f t="shared" si="8"/>
        <v>34.583333333333336</v>
      </c>
      <c r="AP7" s="100"/>
      <c r="AQ7" s="96"/>
      <c r="AR7" s="100"/>
      <c r="AS7" s="96"/>
      <c r="AT7" s="100"/>
      <c r="AU7" s="96"/>
      <c r="AV7" s="100"/>
      <c r="AW7" s="96"/>
      <c r="AX7" s="100"/>
      <c r="AY7" s="96"/>
      <c r="AZ7" s="100"/>
      <c r="BA7" s="96"/>
      <c r="BB7" s="100"/>
      <c r="BC7" s="96"/>
      <c r="BD7" s="100"/>
      <c r="BE7" s="96"/>
      <c r="BF7" s="100"/>
      <c r="BG7" s="96"/>
      <c r="BH7" s="100"/>
      <c r="BI7" s="96"/>
      <c r="BJ7" s="100"/>
      <c r="BK7" s="96"/>
      <c r="BL7" s="100"/>
      <c r="BM7" s="96"/>
      <c r="BN7" s="100"/>
      <c r="BO7" s="96"/>
      <c r="BP7" s="100"/>
      <c r="BQ7" s="96"/>
      <c r="BR7" s="100"/>
      <c r="BS7" s="96"/>
      <c r="BT7" s="100"/>
      <c r="BU7" s="96"/>
      <c r="BV7" s="100"/>
      <c r="BW7" s="96"/>
      <c r="BX7" s="100"/>
    </row>
    <row r="8" spans="2:76" ht="39" customHeight="1" x14ac:dyDescent="0.3">
      <c r="B8" s="73">
        <v>5</v>
      </c>
      <c r="C8" s="25" t="s">
        <v>103</v>
      </c>
      <c r="D8" s="51">
        <v>435</v>
      </c>
      <c r="E8" s="99">
        <v>4</v>
      </c>
      <c r="F8" s="97">
        <v>32</v>
      </c>
      <c r="G8" s="96"/>
      <c r="H8" s="100"/>
      <c r="I8" s="99"/>
      <c r="J8" s="97"/>
      <c r="K8" s="96"/>
      <c r="L8" s="100"/>
      <c r="M8" s="96"/>
      <c r="N8" s="100"/>
      <c r="O8" s="130">
        <f t="shared" si="0"/>
        <v>4</v>
      </c>
      <c r="P8" s="130">
        <f t="shared" si="1"/>
        <v>32</v>
      </c>
      <c r="Q8" s="145">
        <v>7</v>
      </c>
      <c r="R8" s="154">
        <v>3</v>
      </c>
      <c r="S8" s="96">
        <f t="shared" si="2"/>
        <v>11</v>
      </c>
      <c r="T8" s="100">
        <f t="shared" si="3"/>
        <v>35</v>
      </c>
      <c r="U8" s="172">
        <v>11</v>
      </c>
      <c r="V8" s="170">
        <v>35</v>
      </c>
      <c r="W8" s="174">
        <v>4</v>
      </c>
      <c r="X8" s="130">
        <v>32</v>
      </c>
      <c r="Y8" s="96"/>
      <c r="Z8" s="100">
        <v>10</v>
      </c>
      <c r="AA8" s="99"/>
      <c r="AB8" s="97"/>
      <c r="AC8" s="99"/>
      <c r="AD8" s="97"/>
      <c r="AE8" s="96"/>
      <c r="AF8" s="100"/>
      <c r="AG8" s="174">
        <f t="shared" si="4"/>
        <v>4</v>
      </c>
      <c r="AH8" s="130">
        <f t="shared" si="5"/>
        <v>22</v>
      </c>
      <c r="AI8" s="174">
        <v>1</v>
      </c>
      <c r="AJ8" s="130">
        <v>12</v>
      </c>
      <c r="AK8" s="172">
        <f t="shared" si="6"/>
        <v>5</v>
      </c>
      <c r="AL8" s="170">
        <f t="shared" si="7"/>
        <v>34</v>
      </c>
      <c r="AM8" s="182">
        <v>45822</v>
      </c>
      <c r="AN8" s="182">
        <v>45841</v>
      </c>
      <c r="AO8" s="185">
        <f t="shared" si="8"/>
        <v>36.25</v>
      </c>
      <c r="AP8" s="100"/>
      <c r="AQ8" s="96"/>
      <c r="AR8" s="100"/>
      <c r="AS8" s="96"/>
      <c r="AT8" s="100"/>
      <c r="AU8" s="96"/>
      <c r="AV8" s="100"/>
      <c r="AW8" s="96"/>
      <c r="AX8" s="100"/>
      <c r="AY8" s="96"/>
      <c r="AZ8" s="100"/>
      <c r="BA8" s="96"/>
      <c r="BB8" s="100"/>
      <c r="BC8" s="96"/>
      <c r="BD8" s="100"/>
      <c r="BE8" s="96"/>
      <c r="BF8" s="100"/>
      <c r="BG8" s="96"/>
      <c r="BH8" s="100"/>
      <c r="BI8" s="96"/>
      <c r="BJ8" s="100"/>
      <c r="BK8" s="96"/>
      <c r="BL8" s="100"/>
      <c r="BM8" s="96"/>
      <c r="BN8" s="100"/>
      <c r="BO8" s="96"/>
      <c r="BP8" s="100"/>
      <c r="BQ8" s="96"/>
      <c r="BR8" s="100"/>
      <c r="BS8" s="96"/>
      <c r="BT8" s="100"/>
      <c r="BU8" s="96"/>
      <c r="BV8" s="100"/>
      <c r="BW8" s="96"/>
      <c r="BX8" s="100"/>
    </row>
    <row r="9" spans="2:76" ht="39" customHeight="1" x14ac:dyDescent="0.3">
      <c r="B9" s="73">
        <v>6</v>
      </c>
      <c r="C9" s="25" t="s">
        <v>163</v>
      </c>
      <c r="D9" s="52">
        <v>185</v>
      </c>
      <c r="E9" s="99">
        <v>1</v>
      </c>
      <c r="F9" s="98">
        <v>73</v>
      </c>
      <c r="G9" s="96"/>
      <c r="H9" s="100"/>
      <c r="I9" s="99"/>
      <c r="J9" s="98">
        <v>50</v>
      </c>
      <c r="K9" s="96"/>
      <c r="L9" s="100"/>
      <c r="M9" s="96"/>
      <c r="N9" s="100"/>
      <c r="O9" s="130">
        <f t="shared" si="0"/>
        <v>1</v>
      </c>
      <c r="P9" s="130">
        <f t="shared" si="1"/>
        <v>123</v>
      </c>
      <c r="Q9" s="145">
        <v>1</v>
      </c>
      <c r="R9" s="154">
        <v>10</v>
      </c>
      <c r="S9" s="96">
        <f t="shared" si="2"/>
        <v>2</v>
      </c>
      <c r="T9" s="100">
        <f t="shared" si="3"/>
        <v>133</v>
      </c>
      <c r="U9" s="172">
        <v>2</v>
      </c>
      <c r="V9" s="170">
        <v>133</v>
      </c>
      <c r="W9" s="174">
        <v>1</v>
      </c>
      <c r="X9" s="130">
        <v>123</v>
      </c>
      <c r="Y9" s="96"/>
      <c r="Z9" s="100"/>
      <c r="AA9" s="99"/>
      <c r="AB9" s="97"/>
      <c r="AC9" s="99"/>
      <c r="AD9" s="97"/>
      <c r="AE9" s="96"/>
      <c r="AF9" s="100">
        <v>5</v>
      </c>
      <c r="AG9" s="174">
        <f t="shared" si="4"/>
        <v>1</v>
      </c>
      <c r="AH9" s="130">
        <f t="shared" si="5"/>
        <v>118</v>
      </c>
      <c r="AI9" s="174"/>
      <c r="AJ9" s="130">
        <v>5</v>
      </c>
      <c r="AK9" s="172">
        <f t="shared" si="6"/>
        <v>1</v>
      </c>
      <c r="AL9" s="170">
        <f t="shared" si="7"/>
        <v>123</v>
      </c>
      <c r="AM9" s="182">
        <v>45894</v>
      </c>
      <c r="AN9" s="182">
        <v>45973</v>
      </c>
      <c r="AO9" s="185">
        <f t="shared" si="8"/>
        <v>15.416666666666666</v>
      </c>
      <c r="AP9" s="100"/>
      <c r="AQ9" s="96"/>
      <c r="AR9" s="100"/>
      <c r="AS9" s="96"/>
      <c r="AT9" s="100"/>
      <c r="AU9" s="96"/>
      <c r="AV9" s="100"/>
      <c r="AW9" s="96"/>
      <c r="AX9" s="100"/>
      <c r="AY9" s="96"/>
      <c r="AZ9" s="100"/>
      <c r="BA9" s="96"/>
      <c r="BB9" s="100"/>
      <c r="BC9" s="96"/>
      <c r="BD9" s="100"/>
      <c r="BE9" s="96"/>
      <c r="BF9" s="100"/>
      <c r="BG9" s="96"/>
      <c r="BH9" s="100"/>
      <c r="BI9" s="96"/>
      <c r="BJ9" s="100"/>
      <c r="BK9" s="96"/>
      <c r="BL9" s="100"/>
      <c r="BM9" s="96"/>
      <c r="BN9" s="100"/>
      <c r="BO9" s="96"/>
      <c r="BP9" s="100"/>
      <c r="BQ9" s="96"/>
      <c r="BR9" s="100"/>
      <c r="BS9" s="96"/>
      <c r="BT9" s="100"/>
      <c r="BU9" s="96"/>
      <c r="BV9" s="100"/>
      <c r="BW9" s="96"/>
      <c r="BX9" s="100"/>
    </row>
    <row r="10" spans="2:76" ht="39" customHeight="1" x14ac:dyDescent="0.3">
      <c r="B10" s="73">
        <v>7</v>
      </c>
      <c r="C10" s="25" t="s">
        <v>164</v>
      </c>
      <c r="D10" s="52">
        <v>108</v>
      </c>
      <c r="E10" s="99">
        <v>8</v>
      </c>
      <c r="F10" s="98">
        <v>2</v>
      </c>
      <c r="G10" s="96"/>
      <c r="H10" s="100"/>
      <c r="I10" s="99"/>
      <c r="J10" s="98"/>
      <c r="K10" s="96"/>
      <c r="L10" s="100"/>
      <c r="M10" s="96"/>
      <c r="N10" s="100"/>
      <c r="O10" s="130">
        <f t="shared" si="0"/>
        <v>8</v>
      </c>
      <c r="P10" s="130">
        <f t="shared" si="1"/>
        <v>2</v>
      </c>
      <c r="Q10" s="145"/>
      <c r="R10" s="154">
        <v>7</v>
      </c>
      <c r="S10" s="96">
        <f t="shared" si="2"/>
        <v>8</v>
      </c>
      <c r="T10" s="100">
        <f t="shared" si="3"/>
        <v>9</v>
      </c>
      <c r="U10" s="172">
        <v>8</v>
      </c>
      <c r="V10" s="170">
        <v>9</v>
      </c>
      <c r="W10" s="174">
        <v>8</v>
      </c>
      <c r="X10" s="130">
        <v>2</v>
      </c>
      <c r="Y10" s="96"/>
      <c r="Z10" s="100"/>
      <c r="AA10" s="99"/>
      <c r="AB10" s="97"/>
      <c r="AC10" s="99"/>
      <c r="AD10" s="97">
        <v>75</v>
      </c>
      <c r="AE10" s="96"/>
      <c r="AF10" s="100">
        <v>5</v>
      </c>
      <c r="AG10" s="174">
        <f t="shared" si="4"/>
        <v>8</v>
      </c>
      <c r="AH10" s="130">
        <f t="shared" si="5"/>
        <v>72</v>
      </c>
      <c r="AI10" s="174"/>
      <c r="AJ10" s="130">
        <v>6</v>
      </c>
      <c r="AK10" s="172">
        <f t="shared" si="6"/>
        <v>8</v>
      </c>
      <c r="AL10" s="170">
        <f t="shared" si="7"/>
        <v>78</v>
      </c>
      <c r="AM10" s="182">
        <v>46007</v>
      </c>
      <c r="AN10" s="182"/>
      <c r="AO10" s="185">
        <f t="shared" si="8"/>
        <v>9</v>
      </c>
      <c r="AP10" s="100"/>
      <c r="AQ10" s="96"/>
      <c r="AR10" s="100"/>
      <c r="AS10" s="96"/>
      <c r="AT10" s="100"/>
      <c r="AU10" s="96"/>
      <c r="AV10" s="100"/>
      <c r="AW10" s="96"/>
      <c r="AX10" s="100"/>
      <c r="AY10" s="96"/>
      <c r="AZ10" s="100"/>
      <c r="BA10" s="96"/>
      <c r="BB10" s="100"/>
      <c r="BC10" s="96"/>
      <c r="BD10" s="100"/>
      <c r="BE10" s="96"/>
      <c r="BF10" s="100"/>
      <c r="BG10" s="96"/>
      <c r="BH10" s="100"/>
      <c r="BI10" s="96"/>
      <c r="BJ10" s="100"/>
      <c r="BK10" s="96"/>
      <c r="BL10" s="100"/>
      <c r="BM10" s="96"/>
      <c r="BN10" s="100"/>
      <c r="BO10" s="96"/>
      <c r="BP10" s="100"/>
      <c r="BQ10" s="96"/>
      <c r="BR10" s="100"/>
      <c r="BS10" s="96"/>
      <c r="BT10" s="100"/>
      <c r="BU10" s="96"/>
      <c r="BV10" s="100"/>
      <c r="BW10" s="96"/>
      <c r="BX10" s="100"/>
    </row>
    <row r="11" spans="2:76" ht="39" customHeight="1" x14ac:dyDescent="0.3">
      <c r="B11" s="73">
        <v>8</v>
      </c>
      <c r="C11" s="25" t="s">
        <v>105</v>
      </c>
      <c r="D11" s="52">
        <v>185</v>
      </c>
      <c r="E11" s="99">
        <v>11</v>
      </c>
      <c r="F11" s="98">
        <v>91</v>
      </c>
      <c r="G11" s="96"/>
      <c r="H11" s="100">
        <v>5</v>
      </c>
      <c r="I11" s="99"/>
      <c r="J11" s="98">
        <v>50</v>
      </c>
      <c r="K11" s="96"/>
      <c r="L11" s="100">
        <v>7</v>
      </c>
      <c r="M11" s="96"/>
      <c r="N11" s="100"/>
      <c r="O11" s="130">
        <f t="shared" si="0"/>
        <v>11</v>
      </c>
      <c r="P11" s="130">
        <f t="shared" si="1"/>
        <v>129</v>
      </c>
      <c r="Q11" s="145">
        <v>3</v>
      </c>
      <c r="R11" s="154">
        <v>11</v>
      </c>
      <c r="S11" s="96">
        <v>2</v>
      </c>
      <c r="T11" s="100">
        <v>141</v>
      </c>
      <c r="U11" s="172">
        <v>2</v>
      </c>
      <c r="V11" s="170">
        <v>141</v>
      </c>
      <c r="W11" s="174">
        <v>11</v>
      </c>
      <c r="X11" s="130">
        <v>129</v>
      </c>
      <c r="Y11" s="96"/>
      <c r="Z11" s="100">
        <v>75</v>
      </c>
      <c r="AA11" s="99"/>
      <c r="AB11" s="97">
        <v>250</v>
      </c>
      <c r="AC11" s="99"/>
      <c r="AD11" s="97">
        <v>200</v>
      </c>
      <c r="AE11" s="96"/>
      <c r="AF11" s="100">
        <v>255</v>
      </c>
      <c r="AG11" s="174">
        <f t="shared" si="4"/>
        <v>11</v>
      </c>
      <c r="AH11" s="130">
        <f t="shared" si="5"/>
        <v>249</v>
      </c>
      <c r="AI11" s="174">
        <v>3</v>
      </c>
      <c r="AJ11" s="130">
        <v>20</v>
      </c>
      <c r="AK11" s="172">
        <v>2</v>
      </c>
      <c r="AL11" s="170">
        <v>270</v>
      </c>
      <c r="AM11" s="182">
        <v>45976</v>
      </c>
      <c r="AN11" s="182">
        <v>46011</v>
      </c>
      <c r="AO11" s="185">
        <f t="shared" si="8"/>
        <v>15.416666666666666</v>
      </c>
      <c r="AP11" s="100"/>
      <c r="AQ11" s="96"/>
      <c r="AR11" s="100"/>
      <c r="AS11" s="96"/>
      <c r="AT11" s="100"/>
      <c r="AU11" s="96"/>
      <c r="AV11" s="100"/>
      <c r="AW11" s="96"/>
      <c r="AX11" s="100"/>
      <c r="AY11" s="96"/>
      <c r="AZ11" s="100"/>
      <c r="BA11" s="96"/>
      <c r="BB11" s="100"/>
      <c r="BC11" s="96"/>
      <c r="BD11" s="100"/>
      <c r="BE11" s="96"/>
      <c r="BF11" s="100"/>
      <c r="BG11" s="96"/>
      <c r="BH11" s="100"/>
      <c r="BI11" s="96"/>
      <c r="BJ11" s="100"/>
      <c r="BK11" s="96"/>
      <c r="BL11" s="100"/>
      <c r="BM11" s="96"/>
      <c r="BN11" s="100"/>
      <c r="BO11" s="96"/>
      <c r="BP11" s="100"/>
      <c r="BQ11" s="96"/>
      <c r="BR11" s="100"/>
      <c r="BS11" s="96"/>
      <c r="BT11" s="100"/>
      <c r="BU11" s="96"/>
      <c r="BV11" s="100"/>
      <c r="BW11" s="96"/>
      <c r="BX11" s="100"/>
    </row>
    <row r="12" spans="2:76" ht="39" customHeight="1" x14ac:dyDescent="0.3">
      <c r="B12" s="73">
        <v>9</v>
      </c>
      <c r="C12" s="25" t="s">
        <v>108</v>
      </c>
      <c r="D12" s="52">
        <v>456</v>
      </c>
      <c r="E12" s="99">
        <v>7</v>
      </c>
      <c r="F12" s="98">
        <v>71</v>
      </c>
      <c r="G12" s="96"/>
      <c r="H12" s="100">
        <v>5</v>
      </c>
      <c r="I12" s="99"/>
      <c r="J12" s="98"/>
      <c r="K12" s="96"/>
      <c r="L12" s="100">
        <v>3</v>
      </c>
      <c r="M12" s="96"/>
      <c r="N12" s="100"/>
      <c r="O12" s="130">
        <f t="shared" si="0"/>
        <v>7</v>
      </c>
      <c r="P12" s="130">
        <f t="shared" si="1"/>
        <v>63</v>
      </c>
      <c r="Q12" s="145">
        <v>13</v>
      </c>
      <c r="R12" s="154">
        <v>3</v>
      </c>
      <c r="S12" s="96">
        <v>0</v>
      </c>
      <c r="T12" s="100">
        <v>67</v>
      </c>
      <c r="U12" s="172">
        <v>0</v>
      </c>
      <c r="V12" s="170">
        <v>67</v>
      </c>
      <c r="W12" s="174">
        <v>7</v>
      </c>
      <c r="X12" s="130">
        <v>63</v>
      </c>
      <c r="Y12" s="96"/>
      <c r="Z12" s="100">
        <v>20</v>
      </c>
      <c r="AA12" s="99"/>
      <c r="AB12" s="97"/>
      <c r="AC12" s="99"/>
      <c r="AD12" s="97">
        <v>100</v>
      </c>
      <c r="AE12" s="96"/>
      <c r="AF12" s="100"/>
      <c r="AG12" s="174">
        <f t="shared" si="4"/>
        <v>7</v>
      </c>
      <c r="AH12" s="130">
        <f t="shared" si="5"/>
        <v>143</v>
      </c>
      <c r="AI12" s="174">
        <v>1</v>
      </c>
      <c r="AJ12" s="130">
        <v>8</v>
      </c>
      <c r="AK12" s="172">
        <f t="shared" si="6"/>
        <v>8</v>
      </c>
      <c r="AL12" s="170">
        <f t="shared" si="7"/>
        <v>151</v>
      </c>
      <c r="AM12" s="182">
        <v>45879</v>
      </c>
      <c r="AN12" s="182">
        <v>45983</v>
      </c>
      <c r="AO12" s="185">
        <f t="shared" si="8"/>
        <v>38</v>
      </c>
      <c r="AP12" s="100"/>
      <c r="AQ12" s="96"/>
      <c r="AR12" s="100"/>
      <c r="AS12" s="96"/>
      <c r="AT12" s="100"/>
      <c r="AU12" s="96"/>
      <c r="AV12" s="100"/>
      <c r="AW12" s="96"/>
      <c r="AX12" s="100"/>
      <c r="AY12" s="96"/>
      <c r="AZ12" s="100"/>
      <c r="BA12" s="96"/>
      <c r="BB12" s="100"/>
      <c r="BC12" s="96"/>
      <c r="BD12" s="100"/>
      <c r="BE12" s="96"/>
      <c r="BF12" s="100"/>
      <c r="BG12" s="96"/>
      <c r="BH12" s="100"/>
      <c r="BI12" s="96"/>
      <c r="BJ12" s="100"/>
      <c r="BK12" s="96"/>
      <c r="BL12" s="100"/>
      <c r="BM12" s="96"/>
      <c r="BN12" s="100"/>
      <c r="BO12" s="96"/>
      <c r="BP12" s="100"/>
      <c r="BQ12" s="96"/>
      <c r="BR12" s="100"/>
      <c r="BS12" s="96"/>
      <c r="BT12" s="100"/>
      <c r="BU12" s="96"/>
      <c r="BV12" s="100"/>
      <c r="BW12" s="96"/>
      <c r="BX12" s="100"/>
    </row>
    <row r="13" spans="2:76" ht="39" customHeight="1" x14ac:dyDescent="0.3">
      <c r="B13" s="73">
        <v>10</v>
      </c>
      <c r="C13" s="25" t="s">
        <v>109</v>
      </c>
      <c r="D13" s="52">
        <v>305</v>
      </c>
      <c r="E13" s="99">
        <v>6</v>
      </c>
      <c r="F13" s="98">
        <v>53</v>
      </c>
      <c r="G13" s="96"/>
      <c r="H13" s="100">
        <v>5</v>
      </c>
      <c r="I13" s="99"/>
      <c r="J13" s="98"/>
      <c r="K13" s="96"/>
      <c r="L13" s="100">
        <v>3</v>
      </c>
      <c r="M13" s="96"/>
      <c r="N13" s="100"/>
      <c r="O13" s="130">
        <f t="shared" si="0"/>
        <v>6</v>
      </c>
      <c r="P13" s="130">
        <f t="shared" si="1"/>
        <v>45</v>
      </c>
      <c r="Q13" s="145">
        <v>10</v>
      </c>
      <c r="R13" s="154">
        <v>5</v>
      </c>
      <c r="S13" s="96">
        <v>4</v>
      </c>
      <c r="T13" s="100">
        <v>51</v>
      </c>
      <c r="U13" s="172">
        <v>4</v>
      </c>
      <c r="V13" s="170">
        <v>51</v>
      </c>
      <c r="W13" s="174">
        <v>6</v>
      </c>
      <c r="X13" s="130">
        <v>45</v>
      </c>
      <c r="Y13" s="96"/>
      <c r="Z13" s="100">
        <v>20</v>
      </c>
      <c r="AA13" s="99"/>
      <c r="AB13" s="97"/>
      <c r="AC13" s="99"/>
      <c r="AD13" s="97">
        <v>100</v>
      </c>
      <c r="AE13" s="96"/>
      <c r="AF13" s="100"/>
      <c r="AG13" s="174">
        <f t="shared" si="4"/>
        <v>6</v>
      </c>
      <c r="AH13" s="130">
        <f t="shared" si="5"/>
        <v>125</v>
      </c>
      <c r="AI13" s="174">
        <v>9</v>
      </c>
      <c r="AJ13" s="130">
        <v>12</v>
      </c>
      <c r="AK13" s="172">
        <v>3</v>
      </c>
      <c r="AL13" s="170">
        <v>138</v>
      </c>
      <c r="AM13" s="182">
        <v>45896</v>
      </c>
      <c r="AN13" s="182"/>
      <c r="AO13" s="185">
        <f>D13/20</f>
        <v>15.25</v>
      </c>
      <c r="AP13" s="100"/>
      <c r="AQ13" s="96"/>
      <c r="AR13" s="100"/>
      <c r="AS13" s="96"/>
      <c r="AT13" s="100"/>
      <c r="AU13" s="96"/>
      <c r="AV13" s="100"/>
      <c r="AW13" s="96"/>
      <c r="AX13" s="100"/>
      <c r="AY13" s="96"/>
      <c r="AZ13" s="100"/>
      <c r="BA13" s="96"/>
      <c r="BB13" s="100"/>
      <c r="BC13" s="96"/>
      <c r="BD13" s="100"/>
      <c r="BE13" s="96"/>
      <c r="BF13" s="100"/>
      <c r="BG13" s="96"/>
      <c r="BH13" s="100"/>
      <c r="BI13" s="96"/>
      <c r="BJ13" s="100"/>
      <c r="BK13" s="96"/>
      <c r="BL13" s="100"/>
      <c r="BM13" s="96"/>
      <c r="BN13" s="100"/>
      <c r="BO13" s="96"/>
      <c r="BP13" s="100"/>
      <c r="BQ13" s="96"/>
      <c r="BR13" s="100"/>
      <c r="BS13" s="96"/>
      <c r="BT13" s="100"/>
      <c r="BU13" s="96"/>
      <c r="BV13" s="100"/>
      <c r="BW13" s="96"/>
      <c r="BX13" s="100"/>
    </row>
    <row r="14" spans="2:76" ht="39" customHeight="1" x14ac:dyDescent="0.3">
      <c r="B14" s="73">
        <v>11</v>
      </c>
      <c r="C14" s="25" t="s">
        <v>106</v>
      </c>
      <c r="D14" s="52">
        <v>285</v>
      </c>
      <c r="E14" s="99">
        <v>4</v>
      </c>
      <c r="F14" s="98">
        <v>13</v>
      </c>
      <c r="G14" s="96"/>
      <c r="H14" s="100"/>
      <c r="I14" s="99"/>
      <c r="J14" s="98"/>
      <c r="K14" s="96"/>
      <c r="L14" s="100"/>
      <c r="M14" s="96"/>
      <c r="N14" s="100">
        <v>3</v>
      </c>
      <c r="O14" s="130">
        <f t="shared" si="0"/>
        <v>4</v>
      </c>
      <c r="P14" s="130">
        <f t="shared" si="1"/>
        <v>10</v>
      </c>
      <c r="Q14" s="145">
        <v>9</v>
      </c>
      <c r="R14" s="154">
        <v>4</v>
      </c>
      <c r="S14" s="96">
        <v>1</v>
      </c>
      <c r="T14" s="100">
        <v>15</v>
      </c>
      <c r="U14" s="172">
        <v>1</v>
      </c>
      <c r="V14" s="170">
        <v>15</v>
      </c>
      <c r="W14" s="174">
        <v>4</v>
      </c>
      <c r="X14" s="130">
        <v>10</v>
      </c>
      <c r="Y14" s="96"/>
      <c r="Z14" s="100">
        <v>5</v>
      </c>
      <c r="AA14" s="99"/>
      <c r="AB14" s="97"/>
      <c r="AC14" s="99"/>
      <c r="AD14" s="97">
        <v>25</v>
      </c>
      <c r="AE14" s="96"/>
      <c r="AF14" s="100"/>
      <c r="AG14" s="174">
        <f t="shared" si="4"/>
        <v>4</v>
      </c>
      <c r="AH14" s="130">
        <f t="shared" si="5"/>
        <v>30</v>
      </c>
      <c r="AI14" s="174">
        <v>3</v>
      </c>
      <c r="AJ14" s="130">
        <v>8</v>
      </c>
      <c r="AK14" s="172">
        <f t="shared" si="6"/>
        <v>7</v>
      </c>
      <c r="AL14" s="170">
        <f t="shared" si="7"/>
        <v>38</v>
      </c>
      <c r="AM14" s="182">
        <v>46002</v>
      </c>
      <c r="AN14" s="182"/>
      <c r="AO14" s="185">
        <f t="shared" si="8"/>
        <v>23.75</v>
      </c>
      <c r="AP14" s="100"/>
      <c r="AQ14" s="96"/>
      <c r="AR14" s="100"/>
      <c r="AS14" s="96"/>
      <c r="AT14" s="100"/>
      <c r="AU14" s="96"/>
      <c r="AV14" s="100"/>
      <c r="AW14" s="96"/>
      <c r="AX14" s="100"/>
      <c r="AY14" s="96"/>
      <c r="AZ14" s="100"/>
      <c r="BA14" s="96"/>
      <c r="BB14" s="100"/>
      <c r="BC14" s="96"/>
      <c r="BD14" s="100"/>
      <c r="BE14" s="96"/>
      <c r="BF14" s="100"/>
      <c r="BG14" s="96"/>
      <c r="BH14" s="100"/>
      <c r="BI14" s="96"/>
      <c r="BJ14" s="100"/>
      <c r="BK14" s="96"/>
      <c r="BL14" s="100"/>
      <c r="BM14" s="96"/>
      <c r="BN14" s="100"/>
      <c r="BO14" s="96"/>
      <c r="BP14" s="100"/>
      <c r="BQ14" s="96"/>
      <c r="BR14" s="100"/>
      <c r="BS14" s="96"/>
      <c r="BT14" s="100"/>
      <c r="BU14" s="96"/>
      <c r="BV14" s="100"/>
      <c r="BW14" s="96"/>
      <c r="BX14" s="100"/>
    </row>
    <row r="15" spans="2:76" ht="39" customHeight="1" x14ac:dyDescent="0.3">
      <c r="B15" s="73">
        <v>12</v>
      </c>
      <c r="C15" s="25" t="s">
        <v>107</v>
      </c>
      <c r="D15" s="52">
        <v>400</v>
      </c>
      <c r="E15" s="99">
        <v>2</v>
      </c>
      <c r="F15" s="98">
        <v>10</v>
      </c>
      <c r="G15" s="96"/>
      <c r="H15" s="100"/>
      <c r="I15" s="99"/>
      <c r="J15" s="98"/>
      <c r="K15" s="96"/>
      <c r="L15" s="100"/>
      <c r="M15" s="96"/>
      <c r="N15" s="100"/>
      <c r="O15" s="130">
        <f t="shared" si="0"/>
        <v>2</v>
      </c>
      <c r="P15" s="130">
        <f t="shared" si="1"/>
        <v>10</v>
      </c>
      <c r="Q15" s="145">
        <v>7</v>
      </c>
      <c r="R15" s="154">
        <v>1</v>
      </c>
      <c r="S15" s="96">
        <f t="shared" si="2"/>
        <v>9</v>
      </c>
      <c r="T15" s="100">
        <f t="shared" si="3"/>
        <v>11</v>
      </c>
      <c r="U15" s="172">
        <v>9</v>
      </c>
      <c r="V15" s="170">
        <v>11</v>
      </c>
      <c r="W15" s="174">
        <v>2</v>
      </c>
      <c r="X15" s="130">
        <v>10</v>
      </c>
      <c r="Y15" s="96"/>
      <c r="Z15" s="100"/>
      <c r="AA15" s="99"/>
      <c r="AB15" s="97"/>
      <c r="AC15" s="99"/>
      <c r="AD15" s="97"/>
      <c r="AE15" s="96"/>
      <c r="AF15" s="100">
        <v>2</v>
      </c>
      <c r="AG15" s="174">
        <f t="shared" si="4"/>
        <v>2</v>
      </c>
      <c r="AH15" s="130">
        <f t="shared" si="5"/>
        <v>8</v>
      </c>
      <c r="AI15" s="174"/>
      <c r="AJ15" s="130">
        <v>2</v>
      </c>
      <c r="AK15" s="172">
        <f t="shared" si="6"/>
        <v>2</v>
      </c>
      <c r="AL15" s="170">
        <f t="shared" si="7"/>
        <v>10</v>
      </c>
      <c r="AM15" s="182">
        <v>45841</v>
      </c>
      <c r="AN15" s="182"/>
      <c r="AO15" s="185">
        <f t="shared" si="8"/>
        <v>33.333333333333336</v>
      </c>
      <c r="AP15" s="100"/>
      <c r="AQ15" s="96"/>
      <c r="AR15" s="100"/>
      <c r="AS15" s="96"/>
      <c r="AT15" s="100"/>
      <c r="AU15" s="96"/>
      <c r="AV15" s="100"/>
      <c r="AW15" s="96"/>
      <c r="AX15" s="100"/>
      <c r="AY15" s="96"/>
      <c r="AZ15" s="100"/>
      <c r="BA15" s="96"/>
      <c r="BB15" s="100"/>
      <c r="BC15" s="96"/>
      <c r="BD15" s="100"/>
      <c r="BE15" s="96"/>
      <c r="BF15" s="100"/>
      <c r="BG15" s="96"/>
      <c r="BH15" s="100"/>
      <c r="BI15" s="96"/>
      <c r="BJ15" s="100"/>
      <c r="BK15" s="96"/>
      <c r="BL15" s="100"/>
      <c r="BM15" s="96"/>
      <c r="BN15" s="100"/>
      <c r="BO15" s="96"/>
      <c r="BP15" s="100"/>
      <c r="BQ15" s="96"/>
      <c r="BR15" s="100"/>
      <c r="BS15" s="96"/>
      <c r="BT15" s="100"/>
      <c r="BU15" s="96"/>
      <c r="BV15" s="100"/>
      <c r="BW15" s="96"/>
      <c r="BX15" s="100"/>
    </row>
    <row r="16" spans="2:76" ht="39" customHeight="1" x14ac:dyDescent="0.3">
      <c r="B16" s="73">
        <v>13</v>
      </c>
      <c r="C16" s="25" t="s">
        <v>110</v>
      </c>
      <c r="D16" s="52">
        <v>450</v>
      </c>
      <c r="E16" s="99">
        <v>11</v>
      </c>
      <c r="F16" s="98">
        <v>36</v>
      </c>
      <c r="G16" s="96"/>
      <c r="H16" s="100"/>
      <c r="I16" s="99"/>
      <c r="J16" s="98"/>
      <c r="K16" s="96"/>
      <c r="L16" s="100"/>
      <c r="M16" s="96"/>
      <c r="N16" s="100">
        <v>5</v>
      </c>
      <c r="O16" s="130">
        <f t="shared" si="0"/>
        <v>11</v>
      </c>
      <c r="P16" s="130">
        <f t="shared" si="1"/>
        <v>31</v>
      </c>
      <c r="Q16" s="145">
        <v>8</v>
      </c>
      <c r="R16" s="154">
        <v>7</v>
      </c>
      <c r="S16" s="96">
        <v>1</v>
      </c>
      <c r="T16" s="100">
        <v>39</v>
      </c>
      <c r="U16" s="172">
        <v>1</v>
      </c>
      <c r="V16" s="170">
        <v>39</v>
      </c>
      <c r="W16" s="174">
        <v>11</v>
      </c>
      <c r="X16" s="130">
        <v>31</v>
      </c>
      <c r="Y16" s="96"/>
      <c r="Z16" s="100">
        <v>5</v>
      </c>
      <c r="AA16" s="99"/>
      <c r="AB16" s="97"/>
      <c r="AC16" s="99"/>
      <c r="AD16" s="97"/>
      <c r="AE16" s="96"/>
      <c r="AF16" s="100"/>
      <c r="AG16" s="174">
        <f t="shared" si="4"/>
        <v>11</v>
      </c>
      <c r="AH16" s="130">
        <f t="shared" si="5"/>
        <v>26</v>
      </c>
      <c r="AI16" s="174">
        <v>10</v>
      </c>
      <c r="AJ16" s="130">
        <v>7</v>
      </c>
      <c r="AK16" s="172">
        <v>9</v>
      </c>
      <c r="AL16" s="170">
        <v>34</v>
      </c>
      <c r="AM16" s="182">
        <v>45829</v>
      </c>
      <c r="AN16" s="182">
        <v>45872</v>
      </c>
      <c r="AO16" s="185">
        <f t="shared" si="8"/>
        <v>37.5</v>
      </c>
      <c r="AP16" s="100"/>
      <c r="AQ16" s="96"/>
      <c r="AR16" s="100"/>
      <c r="AS16" s="96"/>
      <c r="AT16" s="100"/>
      <c r="AU16" s="96"/>
      <c r="AV16" s="100"/>
      <c r="AW16" s="96"/>
      <c r="AX16" s="100"/>
      <c r="AY16" s="96"/>
      <c r="AZ16" s="100"/>
      <c r="BA16" s="96"/>
      <c r="BB16" s="100"/>
      <c r="BC16" s="96"/>
      <c r="BD16" s="100"/>
      <c r="BE16" s="96"/>
      <c r="BF16" s="100"/>
      <c r="BG16" s="96"/>
      <c r="BH16" s="100"/>
      <c r="BI16" s="96"/>
      <c r="BJ16" s="100"/>
      <c r="BK16" s="96"/>
      <c r="BL16" s="100"/>
      <c r="BM16" s="96"/>
      <c r="BN16" s="100"/>
      <c r="BO16" s="96"/>
      <c r="BP16" s="100"/>
      <c r="BQ16" s="96"/>
      <c r="BR16" s="100"/>
      <c r="BS16" s="96"/>
      <c r="BT16" s="100"/>
      <c r="BU16" s="96"/>
      <c r="BV16" s="100"/>
      <c r="BW16" s="96"/>
      <c r="BX16" s="100"/>
    </row>
    <row r="17" spans="2:76" ht="39" customHeight="1" x14ac:dyDescent="0.3">
      <c r="B17" s="73">
        <v>14</v>
      </c>
      <c r="C17" s="25" t="s">
        <v>111</v>
      </c>
      <c r="D17" s="52">
        <v>770</v>
      </c>
      <c r="E17" s="99"/>
      <c r="F17" s="98">
        <v>10</v>
      </c>
      <c r="G17" s="96"/>
      <c r="H17" s="100"/>
      <c r="I17" s="99"/>
      <c r="J17" s="98">
        <v>30</v>
      </c>
      <c r="K17" s="96"/>
      <c r="L17" s="100">
        <v>4</v>
      </c>
      <c r="M17" s="96"/>
      <c r="N17" s="100">
        <v>3</v>
      </c>
      <c r="O17" s="130">
        <f t="shared" si="0"/>
        <v>0</v>
      </c>
      <c r="P17" s="130">
        <f t="shared" si="1"/>
        <v>33</v>
      </c>
      <c r="Q17" s="145">
        <v>8</v>
      </c>
      <c r="R17" s="154">
        <v>6</v>
      </c>
      <c r="S17" s="96">
        <f t="shared" si="2"/>
        <v>8</v>
      </c>
      <c r="T17" s="100">
        <f t="shared" si="3"/>
        <v>39</v>
      </c>
      <c r="U17" s="172">
        <v>8</v>
      </c>
      <c r="V17" s="170">
        <v>39</v>
      </c>
      <c r="W17" s="174">
        <v>0</v>
      </c>
      <c r="X17" s="130">
        <v>33</v>
      </c>
      <c r="Y17" s="96"/>
      <c r="Z17" s="100">
        <v>10</v>
      </c>
      <c r="AA17" s="99"/>
      <c r="AB17" s="97"/>
      <c r="AC17" s="99"/>
      <c r="AD17" s="97"/>
      <c r="AE17" s="96"/>
      <c r="AF17" s="100"/>
      <c r="AG17" s="174">
        <f t="shared" si="4"/>
        <v>0</v>
      </c>
      <c r="AH17" s="130">
        <f t="shared" si="5"/>
        <v>23</v>
      </c>
      <c r="AI17" s="174">
        <v>3</v>
      </c>
      <c r="AJ17" s="130">
        <v>12</v>
      </c>
      <c r="AK17" s="172">
        <f t="shared" si="6"/>
        <v>3</v>
      </c>
      <c r="AL17" s="170">
        <f t="shared" si="7"/>
        <v>35</v>
      </c>
      <c r="AM17" s="182">
        <v>45872</v>
      </c>
      <c r="AN17" s="182">
        <v>45976</v>
      </c>
      <c r="AO17" s="185">
        <f t="shared" si="8"/>
        <v>64.166666666666671</v>
      </c>
      <c r="AP17" s="100"/>
      <c r="AQ17" s="96"/>
      <c r="AR17" s="100"/>
      <c r="AS17" s="96"/>
      <c r="AT17" s="100"/>
      <c r="AU17" s="96"/>
      <c r="AV17" s="100"/>
      <c r="AW17" s="96"/>
      <c r="AX17" s="100"/>
      <c r="AY17" s="96"/>
      <c r="AZ17" s="100"/>
      <c r="BA17" s="96"/>
      <c r="BB17" s="100"/>
      <c r="BC17" s="96"/>
      <c r="BD17" s="100"/>
      <c r="BE17" s="96"/>
      <c r="BF17" s="100"/>
      <c r="BG17" s="96"/>
      <c r="BH17" s="100"/>
      <c r="BI17" s="96"/>
      <c r="BJ17" s="100"/>
      <c r="BK17" s="96"/>
      <c r="BL17" s="100"/>
      <c r="BM17" s="96"/>
      <c r="BN17" s="100"/>
      <c r="BO17" s="96"/>
      <c r="BP17" s="100"/>
      <c r="BQ17" s="96"/>
      <c r="BR17" s="100"/>
      <c r="BS17" s="96"/>
      <c r="BT17" s="100"/>
      <c r="BU17" s="96"/>
      <c r="BV17" s="100"/>
      <c r="BW17" s="96"/>
      <c r="BX17" s="100"/>
    </row>
    <row r="18" spans="2:76" ht="39.6" customHeight="1" x14ac:dyDescent="0.3">
      <c r="B18" s="73">
        <v>15</v>
      </c>
      <c r="C18" s="25" t="s">
        <v>203</v>
      </c>
      <c r="D18" s="52">
        <v>677</v>
      </c>
      <c r="E18" s="99">
        <v>1</v>
      </c>
      <c r="F18" s="98">
        <v>17</v>
      </c>
      <c r="G18" s="96"/>
      <c r="H18" s="100"/>
      <c r="I18" s="99"/>
      <c r="J18" s="98"/>
      <c r="K18" s="96"/>
      <c r="L18" s="100"/>
      <c r="M18" s="96"/>
      <c r="N18" s="100"/>
      <c r="O18" s="130">
        <f t="shared" si="0"/>
        <v>1</v>
      </c>
      <c r="P18" s="130">
        <f t="shared" si="1"/>
        <v>17</v>
      </c>
      <c r="Q18" s="145">
        <v>11</v>
      </c>
      <c r="R18" s="154">
        <v>2</v>
      </c>
      <c r="S18" s="96">
        <v>0</v>
      </c>
      <c r="T18" s="100">
        <v>20</v>
      </c>
      <c r="U18" s="172">
        <v>0</v>
      </c>
      <c r="V18" s="170">
        <v>20</v>
      </c>
      <c r="W18" s="174">
        <v>1</v>
      </c>
      <c r="X18" s="130">
        <v>17</v>
      </c>
      <c r="Y18" s="96"/>
      <c r="Z18" s="100">
        <v>5</v>
      </c>
      <c r="AA18" s="99"/>
      <c r="AB18" s="97"/>
      <c r="AC18" s="99"/>
      <c r="AD18" s="97"/>
      <c r="AE18" s="96"/>
      <c r="AF18" s="100"/>
      <c r="AG18" s="174">
        <f t="shared" si="4"/>
        <v>1</v>
      </c>
      <c r="AH18" s="130">
        <f t="shared" si="5"/>
        <v>12</v>
      </c>
      <c r="AI18" s="174">
        <v>11</v>
      </c>
      <c r="AJ18" s="130">
        <v>6</v>
      </c>
      <c r="AK18" s="172">
        <v>0</v>
      </c>
      <c r="AL18" s="170">
        <v>19</v>
      </c>
      <c r="AM18" s="182">
        <v>45972</v>
      </c>
      <c r="AN18" s="182"/>
      <c r="AO18" s="185">
        <f t="shared" si="8"/>
        <v>56.416666666666664</v>
      </c>
      <c r="AP18" s="100"/>
      <c r="AQ18" s="96"/>
      <c r="AR18" s="100"/>
      <c r="AS18" s="96"/>
      <c r="AT18" s="100"/>
      <c r="AU18" s="96"/>
      <c r="AV18" s="100"/>
      <c r="AW18" s="96"/>
      <c r="AX18" s="100"/>
      <c r="AY18" s="96"/>
      <c r="AZ18" s="100"/>
      <c r="BA18" s="96"/>
      <c r="BB18" s="100"/>
      <c r="BC18" s="96"/>
      <c r="BD18" s="100"/>
      <c r="BE18" s="96"/>
      <c r="BF18" s="100"/>
      <c r="BG18" s="96"/>
      <c r="BH18" s="100"/>
      <c r="BI18" s="96"/>
      <c r="BJ18" s="100"/>
      <c r="BK18" s="96"/>
      <c r="BL18" s="100"/>
      <c r="BM18" s="96"/>
      <c r="BN18" s="100"/>
      <c r="BO18" s="96"/>
      <c r="BP18" s="100"/>
      <c r="BQ18" s="96"/>
      <c r="BR18" s="100"/>
      <c r="BS18" s="96"/>
      <c r="BT18" s="100"/>
      <c r="BU18" s="96"/>
      <c r="BV18" s="100"/>
      <c r="BW18" s="96"/>
      <c r="BX18" s="100"/>
    </row>
    <row r="19" spans="2:76" ht="39" customHeight="1" x14ac:dyDescent="0.3">
      <c r="B19" s="73">
        <v>16</v>
      </c>
      <c r="C19" s="25" t="s">
        <v>114</v>
      </c>
      <c r="D19" s="52">
        <v>1150</v>
      </c>
      <c r="E19" s="99">
        <v>5</v>
      </c>
      <c r="F19" s="98">
        <v>3</v>
      </c>
      <c r="G19" s="96"/>
      <c r="H19" s="100"/>
      <c r="I19" s="99"/>
      <c r="J19" s="98"/>
      <c r="K19" s="96"/>
      <c r="L19" s="100"/>
      <c r="M19" s="96"/>
      <c r="N19" s="100"/>
      <c r="O19" s="130">
        <f t="shared" si="0"/>
        <v>5</v>
      </c>
      <c r="P19" s="130">
        <f t="shared" si="1"/>
        <v>3</v>
      </c>
      <c r="Q19" s="145">
        <v>6</v>
      </c>
      <c r="R19" s="154">
        <v>2</v>
      </c>
      <c r="S19" s="96">
        <f t="shared" si="2"/>
        <v>11</v>
      </c>
      <c r="T19" s="100">
        <f t="shared" si="3"/>
        <v>5</v>
      </c>
      <c r="U19" s="172">
        <v>11</v>
      </c>
      <c r="V19" s="170">
        <v>5</v>
      </c>
      <c r="W19" s="174">
        <v>5</v>
      </c>
      <c r="X19" s="130">
        <v>3</v>
      </c>
      <c r="Y19" s="96"/>
      <c r="Z19" s="100">
        <v>2</v>
      </c>
      <c r="AA19" s="99"/>
      <c r="AB19" s="97"/>
      <c r="AC19" s="99"/>
      <c r="AD19" s="97"/>
      <c r="AE19" s="96"/>
      <c r="AF19" s="100"/>
      <c r="AG19" s="174">
        <f t="shared" si="4"/>
        <v>5</v>
      </c>
      <c r="AH19" s="130">
        <f t="shared" si="5"/>
        <v>1</v>
      </c>
      <c r="AI19" s="174"/>
      <c r="AJ19" s="130">
        <v>4</v>
      </c>
      <c r="AK19" s="172">
        <f t="shared" si="6"/>
        <v>5</v>
      </c>
      <c r="AL19" s="170">
        <f t="shared" si="7"/>
        <v>5</v>
      </c>
      <c r="AM19" s="182">
        <v>45876</v>
      </c>
      <c r="AN19" s="182"/>
      <c r="AO19" s="185">
        <f t="shared" si="8"/>
        <v>95.833333333333329</v>
      </c>
      <c r="AP19" s="100"/>
      <c r="AQ19" s="96"/>
      <c r="AR19" s="100"/>
      <c r="AS19" s="96"/>
      <c r="AT19" s="100"/>
      <c r="AU19" s="96"/>
      <c r="AV19" s="100"/>
      <c r="AW19" s="96"/>
      <c r="AX19" s="100"/>
      <c r="AY19" s="96"/>
      <c r="AZ19" s="100"/>
      <c r="BA19" s="96"/>
      <c r="BB19" s="100"/>
      <c r="BC19" s="96"/>
      <c r="BD19" s="100"/>
      <c r="BE19" s="96"/>
      <c r="BF19" s="100"/>
      <c r="BG19" s="96"/>
      <c r="BH19" s="100"/>
      <c r="BI19" s="96"/>
      <c r="BJ19" s="100"/>
      <c r="BK19" s="96"/>
      <c r="BL19" s="100"/>
      <c r="BM19" s="96"/>
      <c r="BN19" s="100"/>
      <c r="BO19" s="96"/>
      <c r="BP19" s="100"/>
      <c r="BQ19" s="96"/>
      <c r="BR19" s="100"/>
      <c r="BS19" s="96"/>
      <c r="BT19" s="100"/>
      <c r="BU19" s="96"/>
      <c r="BV19" s="100"/>
      <c r="BW19" s="96"/>
      <c r="BX19" s="100"/>
    </row>
    <row r="20" spans="2:76" ht="39" customHeight="1" x14ac:dyDescent="0.3">
      <c r="B20" s="73">
        <v>17</v>
      </c>
      <c r="C20" s="25" t="s">
        <v>198</v>
      </c>
      <c r="D20" s="52">
        <v>1150</v>
      </c>
      <c r="E20" s="99">
        <v>7</v>
      </c>
      <c r="F20" s="98">
        <v>8</v>
      </c>
      <c r="G20" s="96"/>
      <c r="H20" s="100"/>
      <c r="I20" s="99"/>
      <c r="J20" s="98"/>
      <c r="K20" s="96"/>
      <c r="L20" s="100"/>
      <c r="M20" s="96"/>
      <c r="N20" s="100"/>
      <c r="O20" s="130">
        <f t="shared" si="0"/>
        <v>7</v>
      </c>
      <c r="P20" s="130">
        <f t="shared" si="1"/>
        <v>8</v>
      </c>
      <c r="Q20" s="145">
        <v>11</v>
      </c>
      <c r="R20" s="154">
        <v>1</v>
      </c>
      <c r="S20" s="96">
        <v>6</v>
      </c>
      <c r="T20" s="100">
        <v>10</v>
      </c>
      <c r="U20" s="172">
        <v>6</v>
      </c>
      <c r="V20" s="170">
        <v>10</v>
      </c>
      <c r="W20" s="174">
        <v>7</v>
      </c>
      <c r="X20" s="130">
        <v>8</v>
      </c>
      <c r="Y20" s="96"/>
      <c r="Z20" s="100">
        <v>2</v>
      </c>
      <c r="AA20" s="99"/>
      <c r="AB20" s="97"/>
      <c r="AC20" s="99"/>
      <c r="AD20" s="97"/>
      <c r="AE20" s="96"/>
      <c r="AF20" s="100"/>
      <c r="AG20" s="174">
        <f t="shared" si="4"/>
        <v>7</v>
      </c>
      <c r="AH20" s="130">
        <f t="shared" si="5"/>
        <v>6</v>
      </c>
      <c r="AI20" s="174">
        <v>5</v>
      </c>
      <c r="AJ20" s="130">
        <v>3</v>
      </c>
      <c r="AK20" s="172">
        <v>0</v>
      </c>
      <c r="AL20" s="170">
        <v>10</v>
      </c>
      <c r="AM20" s="182">
        <v>45839</v>
      </c>
      <c r="AN20" s="182"/>
      <c r="AO20" s="185">
        <f t="shared" si="8"/>
        <v>95.833333333333329</v>
      </c>
      <c r="AP20" s="100"/>
      <c r="AQ20" s="96"/>
      <c r="AR20" s="100"/>
      <c r="AS20" s="96"/>
      <c r="AT20" s="100"/>
      <c r="AU20" s="96"/>
      <c r="AV20" s="100"/>
      <c r="AW20" s="96"/>
      <c r="AX20" s="100"/>
      <c r="AY20" s="96"/>
      <c r="AZ20" s="100"/>
      <c r="BA20" s="96"/>
      <c r="BB20" s="100"/>
      <c r="BC20" s="96"/>
      <c r="BD20" s="100"/>
      <c r="BE20" s="96"/>
      <c r="BF20" s="100"/>
      <c r="BG20" s="96"/>
      <c r="BH20" s="100"/>
      <c r="BI20" s="96"/>
      <c r="BJ20" s="100"/>
      <c r="BK20" s="96"/>
      <c r="BL20" s="100"/>
      <c r="BM20" s="96"/>
      <c r="BN20" s="100"/>
      <c r="BO20" s="96"/>
      <c r="BP20" s="100"/>
      <c r="BQ20" s="96"/>
      <c r="BR20" s="100"/>
      <c r="BS20" s="96"/>
      <c r="BT20" s="100"/>
      <c r="BU20" s="96"/>
      <c r="BV20" s="100"/>
      <c r="BW20" s="96"/>
      <c r="BX20" s="100"/>
    </row>
    <row r="21" spans="2:76" ht="39" customHeight="1" x14ac:dyDescent="0.3">
      <c r="B21" s="73">
        <v>18</v>
      </c>
      <c r="C21" s="25" t="s">
        <v>115</v>
      </c>
      <c r="D21" s="52">
        <v>410</v>
      </c>
      <c r="E21" s="99">
        <v>3</v>
      </c>
      <c r="F21" s="98">
        <v>40</v>
      </c>
      <c r="G21" s="96"/>
      <c r="H21" s="100"/>
      <c r="I21" s="99"/>
      <c r="J21" s="98"/>
      <c r="K21" s="96"/>
      <c r="L21" s="100"/>
      <c r="M21" s="96"/>
      <c r="N21" s="100">
        <v>5</v>
      </c>
      <c r="O21" s="130">
        <f t="shared" si="0"/>
        <v>3</v>
      </c>
      <c r="P21" s="130">
        <f t="shared" si="1"/>
        <v>35</v>
      </c>
      <c r="Q21" s="145">
        <v>10</v>
      </c>
      <c r="R21" s="154">
        <v>4</v>
      </c>
      <c r="S21" s="96">
        <v>1</v>
      </c>
      <c r="T21" s="100">
        <v>40</v>
      </c>
      <c r="U21" s="172">
        <v>1</v>
      </c>
      <c r="V21" s="170">
        <v>40</v>
      </c>
      <c r="W21" s="174">
        <v>3</v>
      </c>
      <c r="X21" s="130">
        <v>35</v>
      </c>
      <c r="Y21" s="96"/>
      <c r="Z21" s="100">
        <v>5</v>
      </c>
      <c r="AA21" s="99"/>
      <c r="AB21" s="97"/>
      <c r="AC21" s="99"/>
      <c r="AD21" s="97"/>
      <c r="AE21" s="96"/>
      <c r="AF21" s="100"/>
      <c r="AG21" s="174">
        <f t="shared" si="4"/>
        <v>3</v>
      </c>
      <c r="AH21" s="130">
        <f t="shared" si="5"/>
        <v>30</v>
      </c>
      <c r="AI21" s="174">
        <v>7</v>
      </c>
      <c r="AJ21" s="130">
        <v>6</v>
      </c>
      <c r="AK21" s="172">
        <f t="shared" si="6"/>
        <v>10</v>
      </c>
      <c r="AL21" s="170">
        <f t="shared" si="7"/>
        <v>36</v>
      </c>
      <c r="AM21" s="182">
        <v>45894</v>
      </c>
      <c r="AN21" s="182"/>
      <c r="AO21" s="185">
        <f t="shared" si="8"/>
        <v>34.166666666666664</v>
      </c>
      <c r="AP21" s="100"/>
      <c r="AQ21" s="96"/>
      <c r="AR21" s="100"/>
      <c r="AS21" s="96"/>
      <c r="AT21" s="100"/>
      <c r="AU21" s="96"/>
      <c r="AV21" s="100"/>
      <c r="AW21" s="96"/>
      <c r="AX21" s="100"/>
      <c r="AY21" s="96"/>
      <c r="AZ21" s="100"/>
      <c r="BA21" s="96"/>
      <c r="BB21" s="100"/>
      <c r="BC21" s="96"/>
      <c r="BD21" s="100"/>
      <c r="BE21" s="96"/>
      <c r="BF21" s="100"/>
      <c r="BG21" s="96"/>
      <c r="BH21" s="100"/>
      <c r="BI21" s="96"/>
      <c r="BJ21" s="100"/>
      <c r="BK21" s="96"/>
      <c r="BL21" s="100"/>
      <c r="BM21" s="96"/>
      <c r="BN21" s="100"/>
      <c r="BO21" s="96"/>
      <c r="BP21" s="100"/>
      <c r="BQ21" s="96"/>
      <c r="BR21" s="100"/>
      <c r="BS21" s="96"/>
      <c r="BT21" s="100"/>
      <c r="BU21" s="96"/>
      <c r="BV21" s="100"/>
      <c r="BW21" s="96"/>
      <c r="BX21" s="100"/>
    </row>
    <row r="22" spans="2:76" ht="39" customHeight="1" x14ac:dyDescent="0.3">
      <c r="B22" s="73">
        <v>19</v>
      </c>
      <c r="C22" s="25" t="s">
        <v>116</v>
      </c>
      <c r="D22" s="52">
        <v>570</v>
      </c>
      <c r="E22" s="99">
        <v>11</v>
      </c>
      <c r="F22" s="98">
        <v>15</v>
      </c>
      <c r="G22" s="96"/>
      <c r="H22" s="100">
        <v>4</v>
      </c>
      <c r="I22" s="99"/>
      <c r="J22" s="98">
        <v>25</v>
      </c>
      <c r="K22" s="96"/>
      <c r="L22" s="100"/>
      <c r="M22" s="96"/>
      <c r="N22" s="100">
        <v>5</v>
      </c>
      <c r="O22" s="130">
        <f t="shared" si="0"/>
        <v>11</v>
      </c>
      <c r="P22" s="130">
        <f t="shared" si="1"/>
        <v>31</v>
      </c>
      <c r="Q22" s="145">
        <v>3</v>
      </c>
      <c r="R22" s="154">
        <v>6</v>
      </c>
      <c r="S22" s="96">
        <v>2</v>
      </c>
      <c r="T22" s="100">
        <v>38</v>
      </c>
      <c r="U22" s="172">
        <v>2</v>
      </c>
      <c r="V22" s="170">
        <v>38</v>
      </c>
      <c r="W22" s="174">
        <v>11</v>
      </c>
      <c r="X22" s="130">
        <v>31</v>
      </c>
      <c r="Y22" s="96"/>
      <c r="Z22" s="100">
        <v>10</v>
      </c>
      <c r="AA22" s="99"/>
      <c r="AB22" s="97"/>
      <c r="AC22" s="99"/>
      <c r="AD22" s="97"/>
      <c r="AE22" s="96"/>
      <c r="AF22" s="100"/>
      <c r="AG22" s="174">
        <f t="shared" si="4"/>
        <v>11</v>
      </c>
      <c r="AH22" s="130">
        <f t="shared" si="5"/>
        <v>21</v>
      </c>
      <c r="AI22" s="174"/>
      <c r="AJ22" s="130">
        <v>12</v>
      </c>
      <c r="AK22" s="172">
        <f t="shared" si="6"/>
        <v>11</v>
      </c>
      <c r="AL22" s="170">
        <f t="shared" si="7"/>
        <v>33</v>
      </c>
      <c r="AM22" s="182">
        <v>45948</v>
      </c>
      <c r="AN22" s="182"/>
      <c r="AO22" s="185">
        <f t="shared" si="8"/>
        <v>47.5</v>
      </c>
      <c r="AP22" s="100"/>
      <c r="AQ22" s="96"/>
      <c r="AR22" s="100"/>
      <c r="AS22" s="96"/>
      <c r="AT22" s="100"/>
      <c r="AU22" s="96"/>
      <c r="AV22" s="100"/>
      <c r="AW22" s="96"/>
      <c r="AX22" s="100"/>
      <c r="AY22" s="96"/>
      <c r="AZ22" s="100"/>
      <c r="BA22" s="96"/>
      <c r="BB22" s="100"/>
      <c r="BC22" s="96"/>
      <c r="BD22" s="100"/>
      <c r="BE22" s="96"/>
      <c r="BF22" s="100"/>
      <c r="BG22" s="96"/>
      <c r="BH22" s="100"/>
      <c r="BI22" s="96"/>
      <c r="BJ22" s="100"/>
      <c r="BK22" s="96"/>
      <c r="BL22" s="100"/>
      <c r="BM22" s="96"/>
      <c r="BN22" s="100"/>
      <c r="BO22" s="96"/>
      <c r="BP22" s="100"/>
      <c r="BQ22" s="96"/>
      <c r="BR22" s="100"/>
      <c r="BS22" s="96"/>
      <c r="BT22" s="100"/>
      <c r="BU22" s="96"/>
      <c r="BV22" s="100"/>
      <c r="BW22" s="96"/>
      <c r="BX22" s="100"/>
    </row>
    <row r="23" spans="2:76" ht="39" customHeight="1" x14ac:dyDescent="0.3">
      <c r="B23" s="73">
        <v>20</v>
      </c>
      <c r="C23" s="25" t="s">
        <v>199</v>
      </c>
      <c r="D23" s="52">
        <v>1137</v>
      </c>
      <c r="E23" s="99">
        <v>3</v>
      </c>
      <c r="F23" s="98"/>
      <c r="G23" s="96">
        <v>3</v>
      </c>
      <c r="H23" s="100"/>
      <c r="I23" s="99"/>
      <c r="J23" s="98"/>
      <c r="K23" s="96"/>
      <c r="L23" s="100"/>
      <c r="M23" s="96"/>
      <c r="N23" s="100"/>
      <c r="O23" s="130">
        <f t="shared" si="0"/>
        <v>0</v>
      </c>
      <c r="P23" s="130">
        <f t="shared" si="1"/>
        <v>0</v>
      </c>
      <c r="Q23" s="145">
        <v>6</v>
      </c>
      <c r="R23" s="154"/>
      <c r="S23" s="96">
        <f t="shared" si="2"/>
        <v>6</v>
      </c>
      <c r="T23" s="100">
        <f t="shared" si="3"/>
        <v>0</v>
      </c>
      <c r="U23" s="172">
        <v>6</v>
      </c>
      <c r="V23" s="170">
        <v>0</v>
      </c>
      <c r="W23" s="174">
        <v>0</v>
      </c>
      <c r="X23" s="130">
        <v>0</v>
      </c>
      <c r="Y23" s="96"/>
      <c r="Z23" s="100"/>
      <c r="AA23" s="99"/>
      <c r="AB23" s="97"/>
      <c r="AC23" s="99"/>
      <c r="AD23" s="97"/>
      <c r="AE23" s="96"/>
      <c r="AF23" s="100"/>
      <c r="AG23" s="174">
        <f t="shared" si="4"/>
        <v>0</v>
      </c>
      <c r="AH23" s="130">
        <f t="shared" si="5"/>
        <v>0</v>
      </c>
      <c r="AI23" s="174">
        <v>7</v>
      </c>
      <c r="AJ23" s="130"/>
      <c r="AK23" s="172">
        <f t="shared" si="6"/>
        <v>7</v>
      </c>
      <c r="AL23" s="170">
        <f t="shared" si="7"/>
        <v>0</v>
      </c>
      <c r="AM23" s="182"/>
      <c r="AN23" s="182"/>
      <c r="AO23" s="185">
        <f t="shared" si="8"/>
        <v>94.75</v>
      </c>
      <c r="AP23" s="100"/>
      <c r="AQ23" s="96"/>
      <c r="AR23" s="100"/>
      <c r="AS23" s="96"/>
      <c r="AT23" s="100"/>
      <c r="AU23" s="96"/>
      <c r="AV23" s="100"/>
      <c r="AW23" s="96"/>
      <c r="AX23" s="100"/>
      <c r="AY23" s="96"/>
      <c r="AZ23" s="100"/>
      <c r="BA23" s="96"/>
      <c r="BB23" s="100"/>
      <c r="BC23" s="96"/>
      <c r="BD23" s="100"/>
      <c r="BE23" s="96"/>
      <c r="BF23" s="100"/>
      <c r="BG23" s="96"/>
      <c r="BH23" s="100"/>
      <c r="BI23" s="96"/>
      <c r="BJ23" s="100"/>
      <c r="BK23" s="96"/>
      <c r="BL23" s="100"/>
      <c r="BM23" s="96"/>
      <c r="BN23" s="100"/>
      <c r="BO23" s="96"/>
      <c r="BP23" s="100"/>
      <c r="BQ23" s="96"/>
      <c r="BR23" s="100"/>
      <c r="BS23" s="96"/>
      <c r="BT23" s="100"/>
      <c r="BU23" s="96"/>
      <c r="BV23" s="100"/>
      <c r="BW23" s="96"/>
      <c r="BX23" s="100"/>
    </row>
    <row r="24" spans="2:76" ht="39" customHeight="1" x14ac:dyDescent="0.3">
      <c r="B24" s="73">
        <v>21</v>
      </c>
      <c r="C24" s="25" t="s">
        <v>349</v>
      </c>
      <c r="D24" s="52">
        <v>255</v>
      </c>
      <c r="E24" s="99"/>
      <c r="F24" s="98">
        <v>14</v>
      </c>
      <c r="G24" s="96"/>
      <c r="H24" s="100"/>
      <c r="I24" s="99"/>
      <c r="J24" s="98">
        <v>50</v>
      </c>
      <c r="K24" s="96"/>
      <c r="L24" s="100"/>
      <c r="M24" s="96"/>
      <c r="N24" s="100">
        <v>5</v>
      </c>
      <c r="O24" s="130">
        <f t="shared" si="0"/>
        <v>0</v>
      </c>
      <c r="P24" s="130">
        <f t="shared" si="1"/>
        <v>59</v>
      </c>
      <c r="Q24" s="145">
        <v>3</v>
      </c>
      <c r="R24" s="154">
        <v>6</v>
      </c>
      <c r="S24" s="96">
        <f t="shared" si="2"/>
        <v>3</v>
      </c>
      <c r="T24" s="100">
        <f t="shared" si="3"/>
        <v>65</v>
      </c>
      <c r="U24" s="172">
        <v>3</v>
      </c>
      <c r="V24" s="170">
        <v>65</v>
      </c>
      <c r="W24" s="174">
        <v>0</v>
      </c>
      <c r="X24" s="130">
        <v>59</v>
      </c>
      <c r="Y24" s="96"/>
      <c r="Z24" s="100">
        <v>10</v>
      </c>
      <c r="AA24" s="99"/>
      <c r="AB24" s="97"/>
      <c r="AC24" s="99"/>
      <c r="AD24" s="97"/>
      <c r="AE24" s="96"/>
      <c r="AF24" s="100"/>
      <c r="AG24" s="174">
        <f t="shared" si="4"/>
        <v>0</v>
      </c>
      <c r="AH24" s="130">
        <f t="shared" si="5"/>
        <v>49</v>
      </c>
      <c r="AI24" s="174">
        <v>1</v>
      </c>
      <c r="AJ24" s="130">
        <v>12</v>
      </c>
      <c r="AK24" s="172">
        <f t="shared" si="6"/>
        <v>1</v>
      </c>
      <c r="AL24" s="170">
        <f t="shared" si="7"/>
        <v>61</v>
      </c>
      <c r="AM24" s="182">
        <v>45816</v>
      </c>
      <c r="AN24" s="182"/>
      <c r="AO24" s="185">
        <f t="shared" si="8"/>
        <v>21.25</v>
      </c>
      <c r="AP24" s="100"/>
      <c r="AQ24" s="96"/>
      <c r="AR24" s="100"/>
      <c r="AS24" s="96"/>
      <c r="AT24" s="100"/>
      <c r="AU24" s="96"/>
      <c r="AV24" s="100"/>
      <c r="AW24" s="96"/>
      <c r="AX24" s="100"/>
      <c r="AY24" s="96"/>
      <c r="AZ24" s="100"/>
      <c r="BA24" s="96"/>
      <c r="BB24" s="100"/>
      <c r="BC24" s="96"/>
      <c r="BD24" s="100"/>
      <c r="BE24" s="96"/>
      <c r="BF24" s="100"/>
      <c r="BG24" s="96"/>
      <c r="BH24" s="100"/>
      <c r="BI24" s="96"/>
      <c r="BJ24" s="100"/>
      <c r="BK24" s="96"/>
      <c r="BL24" s="100"/>
      <c r="BM24" s="96"/>
      <c r="BN24" s="100"/>
      <c r="BO24" s="96"/>
      <c r="BP24" s="100"/>
      <c r="BQ24" s="96"/>
      <c r="BR24" s="100"/>
      <c r="BS24" s="96"/>
      <c r="BT24" s="100"/>
      <c r="BU24" s="96"/>
      <c r="BV24" s="100"/>
      <c r="BW24" s="96"/>
      <c r="BX24" s="100"/>
    </row>
    <row r="25" spans="2:76" ht="39" customHeight="1" x14ac:dyDescent="0.3">
      <c r="B25" s="73">
        <v>22</v>
      </c>
      <c r="C25" s="25" t="s">
        <v>350</v>
      </c>
      <c r="D25" s="52">
        <v>380</v>
      </c>
      <c r="E25" s="99">
        <v>1</v>
      </c>
      <c r="F25" s="98"/>
      <c r="G25" s="96"/>
      <c r="H25" s="100"/>
      <c r="I25" s="99"/>
      <c r="J25" s="98">
        <v>25</v>
      </c>
      <c r="K25" s="96"/>
      <c r="L25" s="100">
        <v>4</v>
      </c>
      <c r="M25" s="96"/>
      <c r="N25" s="100"/>
      <c r="O25" s="130">
        <f t="shared" si="0"/>
        <v>1</v>
      </c>
      <c r="P25" s="130">
        <f t="shared" si="1"/>
        <v>21</v>
      </c>
      <c r="Q25" s="145"/>
      <c r="R25" s="154">
        <v>4</v>
      </c>
      <c r="S25" s="96">
        <f t="shared" si="2"/>
        <v>1</v>
      </c>
      <c r="T25" s="100">
        <f t="shared" si="3"/>
        <v>25</v>
      </c>
      <c r="U25" s="172">
        <v>1</v>
      </c>
      <c r="V25" s="170">
        <v>25</v>
      </c>
      <c r="W25" s="174">
        <v>1</v>
      </c>
      <c r="X25" s="130">
        <v>21</v>
      </c>
      <c r="Y25" s="96"/>
      <c r="Z25" s="100">
        <v>5</v>
      </c>
      <c r="AA25" s="99"/>
      <c r="AB25" s="97"/>
      <c r="AC25" s="99"/>
      <c r="AD25" s="97"/>
      <c r="AE25" s="96"/>
      <c r="AF25" s="100"/>
      <c r="AG25" s="174">
        <f t="shared" si="4"/>
        <v>1</v>
      </c>
      <c r="AH25" s="130">
        <f t="shared" si="5"/>
        <v>16</v>
      </c>
      <c r="AI25" s="174">
        <v>10</v>
      </c>
      <c r="AJ25" s="130">
        <v>8</v>
      </c>
      <c r="AK25" s="172">
        <f t="shared" si="6"/>
        <v>11</v>
      </c>
      <c r="AL25" s="170">
        <f t="shared" si="7"/>
        <v>24</v>
      </c>
      <c r="AM25" s="182">
        <v>45886</v>
      </c>
      <c r="AN25" s="182"/>
      <c r="AO25" s="185">
        <f t="shared" si="8"/>
        <v>31.666666666666668</v>
      </c>
      <c r="AP25" s="100"/>
      <c r="AQ25" s="96"/>
      <c r="AR25" s="100"/>
      <c r="AS25" s="96"/>
      <c r="AT25" s="100"/>
      <c r="AU25" s="96"/>
      <c r="AV25" s="100"/>
      <c r="AW25" s="96"/>
      <c r="AX25" s="100"/>
      <c r="AY25" s="96"/>
      <c r="AZ25" s="100"/>
      <c r="BA25" s="96"/>
      <c r="BB25" s="100"/>
      <c r="BC25" s="96"/>
      <c r="BD25" s="100"/>
      <c r="BE25" s="96"/>
      <c r="BF25" s="100"/>
      <c r="BG25" s="96"/>
      <c r="BH25" s="100"/>
      <c r="BI25" s="96"/>
      <c r="BJ25" s="100"/>
      <c r="BK25" s="96"/>
      <c r="BL25" s="100"/>
      <c r="BM25" s="96"/>
      <c r="BN25" s="100"/>
      <c r="BO25" s="96"/>
      <c r="BP25" s="100"/>
      <c r="BQ25" s="96"/>
      <c r="BR25" s="100"/>
      <c r="BS25" s="96"/>
      <c r="BT25" s="100"/>
      <c r="BU25" s="96"/>
      <c r="BV25" s="100"/>
      <c r="BW25" s="96"/>
      <c r="BX25" s="100"/>
    </row>
    <row r="26" spans="2:76" ht="39" customHeight="1" x14ac:dyDescent="0.3">
      <c r="B26" s="73">
        <v>23</v>
      </c>
      <c r="C26" s="25" t="s">
        <v>284</v>
      </c>
      <c r="D26" s="52">
        <v>290</v>
      </c>
      <c r="E26" s="99">
        <v>3</v>
      </c>
      <c r="F26" s="98">
        <v>15</v>
      </c>
      <c r="G26" s="96"/>
      <c r="H26" s="100"/>
      <c r="I26" s="99"/>
      <c r="J26" s="98">
        <v>30</v>
      </c>
      <c r="K26" s="96"/>
      <c r="L26" s="100"/>
      <c r="M26" s="96"/>
      <c r="N26" s="100">
        <v>2</v>
      </c>
      <c r="O26" s="130">
        <f t="shared" si="0"/>
        <v>3</v>
      </c>
      <c r="P26" s="130">
        <f t="shared" si="1"/>
        <v>43</v>
      </c>
      <c r="Q26" s="145">
        <v>8</v>
      </c>
      <c r="R26" s="154">
        <v>6</v>
      </c>
      <c r="S26" s="96">
        <f t="shared" si="2"/>
        <v>11</v>
      </c>
      <c r="T26" s="100">
        <f t="shared" si="3"/>
        <v>49</v>
      </c>
      <c r="U26" s="172">
        <v>11</v>
      </c>
      <c r="V26" s="170">
        <v>49</v>
      </c>
      <c r="W26" s="174">
        <v>3</v>
      </c>
      <c r="X26" s="130">
        <v>43</v>
      </c>
      <c r="Y26" s="96"/>
      <c r="Z26" s="100">
        <v>10</v>
      </c>
      <c r="AA26" s="99"/>
      <c r="AB26" s="97"/>
      <c r="AC26" s="99"/>
      <c r="AD26" s="97"/>
      <c r="AE26" s="96"/>
      <c r="AF26" s="100"/>
      <c r="AG26" s="174">
        <f t="shared" si="4"/>
        <v>3</v>
      </c>
      <c r="AH26" s="130">
        <f t="shared" si="5"/>
        <v>33</v>
      </c>
      <c r="AI26" s="174">
        <v>9</v>
      </c>
      <c r="AJ26" s="130">
        <v>11</v>
      </c>
      <c r="AK26" s="172">
        <v>0</v>
      </c>
      <c r="AL26" s="170">
        <v>45</v>
      </c>
      <c r="AM26" s="182">
        <v>45788</v>
      </c>
      <c r="AN26" s="182">
        <v>45910</v>
      </c>
      <c r="AO26" s="185">
        <f t="shared" si="8"/>
        <v>24.166666666666668</v>
      </c>
      <c r="AP26" s="100"/>
      <c r="AQ26" s="96"/>
      <c r="AR26" s="100"/>
      <c r="AS26" s="96"/>
      <c r="AT26" s="100"/>
      <c r="AU26" s="96"/>
      <c r="AV26" s="100"/>
      <c r="AW26" s="96"/>
      <c r="AX26" s="100"/>
      <c r="AY26" s="96"/>
      <c r="AZ26" s="100"/>
      <c r="BA26" s="96"/>
      <c r="BB26" s="100"/>
      <c r="BC26" s="96"/>
      <c r="BD26" s="100"/>
      <c r="BE26" s="96"/>
      <c r="BF26" s="100"/>
      <c r="BG26" s="96"/>
      <c r="BH26" s="100"/>
      <c r="BI26" s="96"/>
      <c r="BJ26" s="100"/>
      <c r="BK26" s="96"/>
      <c r="BL26" s="100"/>
      <c r="BM26" s="96"/>
      <c r="BN26" s="100"/>
      <c r="BO26" s="96"/>
      <c r="BP26" s="100"/>
      <c r="BQ26" s="96"/>
      <c r="BR26" s="100"/>
      <c r="BS26" s="96"/>
      <c r="BT26" s="100"/>
      <c r="BU26" s="96"/>
      <c r="BV26" s="100"/>
      <c r="BW26" s="96"/>
      <c r="BX26" s="100"/>
    </row>
    <row r="27" spans="2:76" ht="39" customHeight="1" x14ac:dyDescent="0.3">
      <c r="B27" s="73">
        <v>24</v>
      </c>
      <c r="C27" s="25" t="s">
        <v>351</v>
      </c>
      <c r="D27" s="52">
        <v>430</v>
      </c>
      <c r="E27" s="99">
        <v>11</v>
      </c>
      <c r="F27" s="98">
        <v>15</v>
      </c>
      <c r="G27" s="96"/>
      <c r="H27" s="100"/>
      <c r="I27" s="99"/>
      <c r="J27" s="98">
        <v>50</v>
      </c>
      <c r="K27" s="96"/>
      <c r="L27" s="100"/>
      <c r="M27" s="96"/>
      <c r="N27" s="100"/>
      <c r="O27" s="130">
        <f t="shared" si="0"/>
        <v>11</v>
      </c>
      <c r="P27" s="130">
        <f t="shared" si="1"/>
        <v>65</v>
      </c>
      <c r="Q27" s="145"/>
      <c r="R27" s="154">
        <v>4</v>
      </c>
      <c r="S27" s="96">
        <f t="shared" si="2"/>
        <v>11</v>
      </c>
      <c r="T27" s="100">
        <f t="shared" si="3"/>
        <v>69</v>
      </c>
      <c r="U27" s="172">
        <v>11</v>
      </c>
      <c r="V27" s="170">
        <v>69</v>
      </c>
      <c r="W27" s="174">
        <v>11</v>
      </c>
      <c r="X27" s="130">
        <v>65</v>
      </c>
      <c r="Y27" s="96"/>
      <c r="Z27" s="100">
        <v>5</v>
      </c>
      <c r="AA27" s="99"/>
      <c r="AB27" s="97"/>
      <c r="AC27" s="99"/>
      <c r="AD27" s="97"/>
      <c r="AE27" s="96"/>
      <c r="AF27" s="100"/>
      <c r="AG27" s="174">
        <f t="shared" si="4"/>
        <v>11</v>
      </c>
      <c r="AH27" s="130">
        <f t="shared" si="5"/>
        <v>60</v>
      </c>
      <c r="AI27" s="174">
        <v>2</v>
      </c>
      <c r="AJ27" s="130">
        <v>9</v>
      </c>
      <c r="AK27" s="172">
        <v>1</v>
      </c>
      <c r="AL27" s="170">
        <v>70</v>
      </c>
      <c r="AM27" s="182">
        <v>45876</v>
      </c>
      <c r="AN27" s="182"/>
      <c r="AO27" s="185">
        <f t="shared" si="8"/>
        <v>35.833333333333336</v>
      </c>
      <c r="AP27" s="100"/>
      <c r="AQ27" s="96"/>
      <c r="AR27" s="100"/>
      <c r="AS27" s="96"/>
      <c r="AT27" s="100"/>
      <c r="AU27" s="96"/>
      <c r="AV27" s="100"/>
      <c r="AW27" s="96"/>
      <c r="AX27" s="100"/>
      <c r="AY27" s="96"/>
      <c r="AZ27" s="100"/>
      <c r="BA27" s="96"/>
      <c r="BB27" s="100"/>
      <c r="BC27" s="96"/>
      <c r="BD27" s="100"/>
      <c r="BE27" s="96"/>
      <c r="BF27" s="100"/>
      <c r="BG27" s="96"/>
      <c r="BH27" s="100"/>
      <c r="BI27" s="96"/>
      <c r="BJ27" s="100"/>
      <c r="BK27" s="96"/>
      <c r="BL27" s="100"/>
      <c r="BM27" s="96"/>
      <c r="BN27" s="100"/>
      <c r="BO27" s="96"/>
      <c r="BP27" s="100"/>
      <c r="BQ27" s="96"/>
      <c r="BR27" s="100"/>
      <c r="BS27" s="96"/>
      <c r="BT27" s="100"/>
      <c r="BU27" s="96"/>
      <c r="BV27" s="100"/>
      <c r="BW27" s="96"/>
      <c r="BX27" s="100"/>
    </row>
    <row r="28" spans="2:76" ht="39" customHeight="1" x14ac:dyDescent="0.3">
      <c r="B28" s="73">
        <v>25</v>
      </c>
      <c r="C28" s="25" t="s">
        <v>121</v>
      </c>
      <c r="D28" s="52">
        <v>265</v>
      </c>
      <c r="E28" s="99">
        <v>8</v>
      </c>
      <c r="F28" s="98">
        <v>73</v>
      </c>
      <c r="G28" s="96"/>
      <c r="H28" s="100"/>
      <c r="I28" s="99"/>
      <c r="J28" s="98"/>
      <c r="K28" s="96"/>
      <c r="L28" s="100"/>
      <c r="M28" s="96"/>
      <c r="N28" s="100"/>
      <c r="O28" s="130">
        <f t="shared" si="0"/>
        <v>8</v>
      </c>
      <c r="P28" s="130">
        <f t="shared" si="1"/>
        <v>73</v>
      </c>
      <c r="Q28" s="145">
        <v>1</v>
      </c>
      <c r="R28" s="154">
        <v>11</v>
      </c>
      <c r="S28" s="96">
        <f t="shared" si="2"/>
        <v>9</v>
      </c>
      <c r="T28" s="100">
        <f t="shared" si="3"/>
        <v>84</v>
      </c>
      <c r="U28" s="172">
        <v>9</v>
      </c>
      <c r="V28" s="170">
        <v>84</v>
      </c>
      <c r="W28" s="174">
        <v>8</v>
      </c>
      <c r="X28" s="130">
        <v>73</v>
      </c>
      <c r="Y28" s="96"/>
      <c r="Z28" s="100">
        <v>10</v>
      </c>
      <c r="AA28" s="99"/>
      <c r="AB28" s="97"/>
      <c r="AC28" s="99"/>
      <c r="AD28" s="97"/>
      <c r="AE28" s="96"/>
      <c r="AF28" s="100"/>
      <c r="AG28" s="174">
        <f t="shared" si="4"/>
        <v>8</v>
      </c>
      <c r="AH28" s="130">
        <f t="shared" si="5"/>
        <v>63</v>
      </c>
      <c r="AI28" s="174">
        <v>1</v>
      </c>
      <c r="AJ28" s="130">
        <v>11</v>
      </c>
      <c r="AK28" s="172">
        <f t="shared" si="6"/>
        <v>9</v>
      </c>
      <c r="AL28" s="170">
        <f t="shared" si="7"/>
        <v>74</v>
      </c>
      <c r="AM28" s="182">
        <v>45914</v>
      </c>
      <c r="AN28" s="182"/>
      <c r="AO28" s="185">
        <f t="shared" si="8"/>
        <v>22.083333333333332</v>
      </c>
      <c r="AP28" s="100"/>
      <c r="AQ28" s="96"/>
      <c r="AR28" s="100"/>
      <c r="AS28" s="96"/>
      <c r="AT28" s="100"/>
      <c r="AU28" s="96"/>
      <c r="AV28" s="100"/>
      <c r="AW28" s="96"/>
      <c r="AX28" s="100"/>
      <c r="AY28" s="96"/>
      <c r="AZ28" s="100"/>
      <c r="BA28" s="96"/>
      <c r="BB28" s="100"/>
      <c r="BC28" s="96"/>
      <c r="BD28" s="100"/>
      <c r="BE28" s="96"/>
      <c r="BF28" s="100"/>
      <c r="BG28" s="96"/>
      <c r="BH28" s="100"/>
      <c r="BI28" s="96"/>
      <c r="BJ28" s="100"/>
      <c r="BK28" s="96"/>
      <c r="BL28" s="100"/>
      <c r="BM28" s="96"/>
      <c r="BN28" s="100"/>
      <c r="BO28" s="96"/>
      <c r="BP28" s="100"/>
      <c r="BQ28" s="96"/>
      <c r="BR28" s="100"/>
      <c r="BS28" s="96"/>
      <c r="BT28" s="100"/>
      <c r="BU28" s="96"/>
      <c r="BV28" s="100"/>
      <c r="BW28" s="96"/>
      <c r="BX28" s="100"/>
    </row>
    <row r="29" spans="2:76" ht="39" customHeight="1" x14ac:dyDescent="0.3">
      <c r="B29" s="73">
        <v>26</v>
      </c>
      <c r="C29" s="25" t="s">
        <v>122</v>
      </c>
      <c r="D29" s="52">
        <v>185</v>
      </c>
      <c r="E29" s="99">
        <v>7</v>
      </c>
      <c r="F29" s="98">
        <v>89</v>
      </c>
      <c r="G29" s="96"/>
      <c r="H29" s="100"/>
      <c r="I29" s="99"/>
      <c r="J29" s="98"/>
      <c r="K29" s="96"/>
      <c r="L29" s="100"/>
      <c r="M29" s="96"/>
      <c r="N29" s="100"/>
      <c r="O29" s="130">
        <f t="shared" si="0"/>
        <v>7</v>
      </c>
      <c r="P29" s="130">
        <f t="shared" si="1"/>
        <v>89</v>
      </c>
      <c r="Q29" s="145">
        <v>3</v>
      </c>
      <c r="R29" s="154">
        <v>13</v>
      </c>
      <c r="S29" s="96">
        <f t="shared" si="2"/>
        <v>10</v>
      </c>
      <c r="T29" s="100">
        <f t="shared" si="3"/>
        <v>102</v>
      </c>
      <c r="U29" s="172">
        <v>10</v>
      </c>
      <c r="V29" s="170">
        <v>102</v>
      </c>
      <c r="W29" s="174">
        <v>7</v>
      </c>
      <c r="X29" s="130">
        <v>89</v>
      </c>
      <c r="Y29" s="96"/>
      <c r="Z29" s="100">
        <v>10</v>
      </c>
      <c r="AA29" s="99"/>
      <c r="AB29" s="97"/>
      <c r="AC29" s="99"/>
      <c r="AD29" s="97"/>
      <c r="AE29" s="96"/>
      <c r="AF29" s="100">
        <v>5</v>
      </c>
      <c r="AG29" s="174">
        <f t="shared" si="4"/>
        <v>7</v>
      </c>
      <c r="AH29" s="130">
        <f t="shared" si="5"/>
        <v>74</v>
      </c>
      <c r="AI29" s="174">
        <v>3</v>
      </c>
      <c r="AJ29" s="130">
        <v>5</v>
      </c>
      <c r="AK29" s="172">
        <f t="shared" si="6"/>
        <v>10</v>
      </c>
      <c r="AL29" s="170">
        <f t="shared" si="7"/>
        <v>79</v>
      </c>
      <c r="AM29" s="182">
        <v>45788</v>
      </c>
      <c r="AN29" s="182"/>
      <c r="AO29" s="185">
        <f t="shared" si="8"/>
        <v>15.416666666666666</v>
      </c>
      <c r="AP29" s="100"/>
      <c r="AQ29" s="96"/>
      <c r="AR29" s="100"/>
      <c r="AS29" s="96"/>
      <c r="AT29" s="100"/>
      <c r="AU29" s="96"/>
      <c r="AV29" s="100"/>
      <c r="AW29" s="96"/>
      <c r="AX29" s="100"/>
      <c r="AY29" s="96"/>
      <c r="AZ29" s="100"/>
      <c r="BA29" s="96"/>
      <c r="BB29" s="100"/>
      <c r="BC29" s="96"/>
      <c r="BD29" s="100"/>
      <c r="BE29" s="96"/>
      <c r="BF29" s="100"/>
      <c r="BG29" s="96"/>
      <c r="BH29" s="100"/>
      <c r="BI29" s="96"/>
      <c r="BJ29" s="100"/>
      <c r="BK29" s="96"/>
      <c r="BL29" s="100"/>
      <c r="BM29" s="96"/>
      <c r="BN29" s="100"/>
      <c r="BO29" s="96"/>
      <c r="BP29" s="100"/>
      <c r="BQ29" s="96"/>
      <c r="BR29" s="100"/>
      <c r="BS29" s="96"/>
      <c r="BT29" s="100"/>
      <c r="BU29" s="96"/>
      <c r="BV29" s="100"/>
      <c r="BW29" s="96"/>
      <c r="BX29" s="100"/>
    </row>
    <row r="30" spans="2:76" ht="39" customHeight="1" x14ac:dyDescent="0.3">
      <c r="B30" s="73">
        <v>27</v>
      </c>
      <c r="C30" s="25" t="s">
        <v>123</v>
      </c>
      <c r="D30" s="52">
        <v>276</v>
      </c>
      <c r="E30" s="99">
        <v>9</v>
      </c>
      <c r="F30" s="98">
        <v>47</v>
      </c>
      <c r="G30" s="96"/>
      <c r="H30" s="100"/>
      <c r="I30" s="99"/>
      <c r="J30" s="98"/>
      <c r="K30" s="96"/>
      <c r="L30" s="100"/>
      <c r="M30" s="96"/>
      <c r="N30" s="100"/>
      <c r="O30" s="130">
        <f t="shared" si="0"/>
        <v>9</v>
      </c>
      <c r="P30" s="130">
        <f t="shared" si="1"/>
        <v>47</v>
      </c>
      <c r="Q30" s="145">
        <v>1</v>
      </c>
      <c r="R30" s="154">
        <v>5</v>
      </c>
      <c r="S30" s="96">
        <f t="shared" si="2"/>
        <v>10</v>
      </c>
      <c r="T30" s="100">
        <f t="shared" si="3"/>
        <v>52</v>
      </c>
      <c r="U30" s="172">
        <v>10</v>
      </c>
      <c r="V30" s="170">
        <v>52</v>
      </c>
      <c r="W30" s="174">
        <v>9</v>
      </c>
      <c r="X30" s="130">
        <v>47</v>
      </c>
      <c r="Y30" s="96"/>
      <c r="Z30" s="100">
        <v>5</v>
      </c>
      <c r="AA30" s="99"/>
      <c r="AB30" s="97"/>
      <c r="AC30" s="99"/>
      <c r="AD30" s="97"/>
      <c r="AE30" s="96"/>
      <c r="AF30" s="100"/>
      <c r="AG30" s="174">
        <f t="shared" si="4"/>
        <v>9</v>
      </c>
      <c r="AH30" s="130">
        <f t="shared" si="5"/>
        <v>42</v>
      </c>
      <c r="AI30" s="174">
        <v>8</v>
      </c>
      <c r="AJ30" s="130">
        <v>7</v>
      </c>
      <c r="AK30" s="172">
        <v>5</v>
      </c>
      <c r="AL30" s="170">
        <v>50</v>
      </c>
      <c r="AM30" s="182">
        <v>45785</v>
      </c>
      <c r="AN30" s="182"/>
      <c r="AO30" s="185">
        <f t="shared" si="8"/>
        <v>23</v>
      </c>
      <c r="AP30" s="100"/>
      <c r="AQ30" s="96"/>
      <c r="AR30" s="100"/>
      <c r="AS30" s="96"/>
      <c r="AT30" s="100"/>
      <c r="AU30" s="96"/>
      <c r="AV30" s="100"/>
      <c r="AW30" s="96"/>
      <c r="AX30" s="100"/>
      <c r="AY30" s="96"/>
      <c r="AZ30" s="100"/>
      <c r="BA30" s="96"/>
      <c r="BB30" s="100"/>
      <c r="BC30" s="96"/>
      <c r="BD30" s="100"/>
      <c r="BE30" s="96"/>
      <c r="BF30" s="100"/>
      <c r="BG30" s="96"/>
      <c r="BH30" s="100"/>
      <c r="BI30" s="96"/>
      <c r="BJ30" s="100"/>
      <c r="BK30" s="96"/>
      <c r="BL30" s="100"/>
      <c r="BM30" s="96"/>
      <c r="BN30" s="100"/>
      <c r="BO30" s="96"/>
      <c r="BP30" s="100"/>
      <c r="BQ30" s="96"/>
      <c r="BR30" s="100"/>
      <c r="BS30" s="96"/>
      <c r="BT30" s="100"/>
      <c r="BU30" s="96"/>
      <c r="BV30" s="100"/>
      <c r="BW30" s="96"/>
      <c r="BX30" s="100"/>
    </row>
    <row r="31" spans="2:76" ht="39" customHeight="1" x14ac:dyDescent="0.3">
      <c r="B31" s="73">
        <v>28</v>
      </c>
      <c r="C31" s="25" t="s">
        <v>124</v>
      </c>
      <c r="D31" s="51">
        <v>465</v>
      </c>
      <c r="E31" s="99">
        <v>4</v>
      </c>
      <c r="F31" s="98"/>
      <c r="G31" s="96">
        <v>4</v>
      </c>
      <c r="H31" s="100"/>
      <c r="I31" s="99"/>
      <c r="J31" s="98">
        <v>50</v>
      </c>
      <c r="K31" s="96"/>
      <c r="L31" s="100"/>
      <c r="M31" s="96"/>
      <c r="N31" s="100">
        <v>10</v>
      </c>
      <c r="O31" s="130">
        <f t="shared" si="0"/>
        <v>0</v>
      </c>
      <c r="P31" s="130">
        <f t="shared" si="1"/>
        <v>40</v>
      </c>
      <c r="Q31" s="145">
        <v>3</v>
      </c>
      <c r="R31" s="154">
        <v>10</v>
      </c>
      <c r="S31" s="96">
        <f t="shared" si="2"/>
        <v>3</v>
      </c>
      <c r="T31" s="100">
        <f t="shared" si="3"/>
        <v>50</v>
      </c>
      <c r="U31" s="172">
        <v>3</v>
      </c>
      <c r="V31" s="170">
        <v>50</v>
      </c>
      <c r="W31" s="174">
        <v>0</v>
      </c>
      <c r="X31" s="130">
        <v>40</v>
      </c>
      <c r="Y31" s="96"/>
      <c r="Z31" s="100">
        <v>5</v>
      </c>
      <c r="AA31" s="99"/>
      <c r="AB31" s="97"/>
      <c r="AC31" s="99"/>
      <c r="AD31" s="97"/>
      <c r="AE31" s="96"/>
      <c r="AF31" s="100"/>
      <c r="AG31" s="174">
        <f t="shared" si="4"/>
        <v>0</v>
      </c>
      <c r="AH31" s="130">
        <f t="shared" si="5"/>
        <v>35</v>
      </c>
      <c r="AI31" s="174">
        <v>2</v>
      </c>
      <c r="AJ31" s="130">
        <v>12</v>
      </c>
      <c r="AK31" s="172">
        <f t="shared" si="6"/>
        <v>2</v>
      </c>
      <c r="AL31" s="170">
        <f t="shared" si="7"/>
        <v>47</v>
      </c>
      <c r="AM31" s="182">
        <v>45913</v>
      </c>
      <c r="AN31" s="182"/>
      <c r="AO31" s="185">
        <f t="shared" si="8"/>
        <v>38.75</v>
      </c>
      <c r="AP31" s="100"/>
      <c r="AQ31" s="96"/>
      <c r="AR31" s="100"/>
      <c r="AS31" s="96"/>
      <c r="AT31" s="100"/>
      <c r="AU31" s="96"/>
      <c r="AV31" s="100"/>
      <c r="AW31" s="96"/>
      <c r="AX31" s="100"/>
      <c r="AY31" s="96"/>
      <c r="AZ31" s="100"/>
      <c r="BA31" s="96"/>
      <c r="BB31" s="100"/>
      <c r="BC31" s="96"/>
      <c r="BD31" s="100"/>
      <c r="BE31" s="96"/>
      <c r="BF31" s="100"/>
      <c r="BG31" s="96"/>
      <c r="BH31" s="100"/>
      <c r="BI31" s="96"/>
      <c r="BJ31" s="100"/>
      <c r="BK31" s="96"/>
      <c r="BL31" s="100"/>
      <c r="BM31" s="96"/>
      <c r="BN31" s="100"/>
      <c r="BO31" s="96"/>
      <c r="BP31" s="100"/>
      <c r="BQ31" s="96"/>
      <c r="BR31" s="100"/>
      <c r="BS31" s="96"/>
      <c r="BT31" s="100"/>
      <c r="BU31" s="96"/>
      <c r="BV31" s="100"/>
      <c r="BW31" s="96"/>
      <c r="BX31" s="100"/>
    </row>
    <row r="32" spans="2:76" ht="39" customHeight="1" x14ac:dyDescent="0.3">
      <c r="B32" s="73">
        <v>29</v>
      </c>
      <c r="C32" s="25" t="s">
        <v>228</v>
      </c>
      <c r="D32" s="52">
        <v>912</v>
      </c>
      <c r="E32" s="99">
        <v>0</v>
      </c>
      <c r="F32" s="98">
        <v>1</v>
      </c>
      <c r="G32" s="96"/>
      <c r="H32" s="100"/>
      <c r="I32" s="99"/>
      <c r="J32" s="98">
        <v>10</v>
      </c>
      <c r="K32" s="96"/>
      <c r="L32" s="100"/>
      <c r="M32" s="96"/>
      <c r="N32" s="100"/>
      <c r="O32" s="130">
        <f t="shared" si="0"/>
        <v>0</v>
      </c>
      <c r="P32" s="130">
        <f t="shared" si="1"/>
        <v>11</v>
      </c>
      <c r="Q32" s="145">
        <v>2</v>
      </c>
      <c r="R32" s="154">
        <v>1</v>
      </c>
      <c r="S32" s="96">
        <f t="shared" si="2"/>
        <v>2</v>
      </c>
      <c r="T32" s="100">
        <f t="shared" si="3"/>
        <v>12</v>
      </c>
      <c r="U32" s="172">
        <v>2</v>
      </c>
      <c r="V32" s="170">
        <v>12</v>
      </c>
      <c r="W32" s="174">
        <v>0</v>
      </c>
      <c r="X32" s="130">
        <v>11</v>
      </c>
      <c r="Y32" s="96"/>
      <c r="Z32" s="100">
        <v>2</v>
      </c>
      <c r="AA32" s="99"/>
      <c r="AB32" s="97"/>
      <c r="AC32" s="99"/>
      <c r="AD32" s="97"/>
      <c r="AE32" s="96"/>
      <c r="AF32" s="100"/>
      <c r="AG32" s="174">
        <f t="shared" si="4"/>
        <v>0</v>
      </c>
      <c r="AH32" s="130">
        <f t="shared" si="5"/>
        <v>9</v>
      </c>
      <c r="AI32" s="174">
        <v>2</v>
      </c>
      <c r="AJ32" s="130">
        <v>3</v>
      </c>
      <c r="AK32" s="172">
        <f t="shared" si="6"/>
        <v>2</v>
      </c>
      <c r="AL32" s="170">
        <f t="shared" si="7"/>
        <v>12</v>
      </c>
      <c r="AM32" s="182">
        <v>45866</v>
      </c>
      <c r="AN32" s="182"/>
      <c r="AO32" s="185">
        <f t="shared" si="8"/>
        <v>76</v>
      </c>
      <c r="AP32" s="100"/>
      <c r="AQ32" s="96"/>
      <c r="AR32" s="100"/>
      <c r="AS32" s="96"/>
      <c r="AT32" s="100"/>
      <c r="AU32" s="96"/>
      <c r="AV32" s="100"/>
      <c r="AW32" s="96"/>
      <c r="AX32" s="100"/>
      <c r="AY32" s="96"/>
      <c r="AZ32" s="100"/>
      <c r="BA32" s="96"/>
      <c r="BB32" s="100"/>
      <c r="BC32" s="96"/>
      <c r="BD32" s="100"/>
      <c r="BE32" s="96"/>
      <c r="BF32" s="100"/>
      <c r="BG32" s="96"/>
      <c r="BH32" s="100"/>
      <c r="BI32" s="96"/>
      <c r="BJ32" s="100"/>
      <c r="BK32" s="96"/>
      <c r="BL32" s="100"/>
      <c r="BM32" s="96"/>
      <c r="BN32" s="100"/>
      <c r="BO32" s="96"/>
      <c r="BP32" s="100"/>
      <c r="BQ32" s="96"/>
      <c r="BR32" s="100"/>
      <c r="BS32" s="96"/>
      <c r="BT32" s="100"/>
      <c r="BU32" s="96"/>
      <c r="BV32" s="100"/>
      <c r="BW32" s="96"/>
      <c r="BX32" s="100"/>
    </row>
    <row r="33" spans="2:76" ht="39" customHeight="1" x14ac:dyDescent="0.3">
      <c r="B33" s="73">
        <v>30</v>
      </c>
      <c r="C33" s="25" t="s">
        <v>229</v>
      </c>
      <c r="D33" s="52">
        <v>1224</v>
      </c>
      <c r="E33" s="99">
        <v>0</v>
      </c>
      <c r="F33" s="98">
        <v>0</v>
      </c>
      <c r="G33" s="96"/>
      <c r="H33" s="100"/>
      <c r="I33" s="99"/>
      <c r="J33" s="98"/>
      <c r="K33" s="96"/>
      <c r="L33" s="100"/>
      <c r="M33" s="96"/>
      <c r="N33" s="100"/>
      <c r="O33" s="130">
        <f t="shared" si="0"/>
        <v>0</v>
      </c>
      <c r="P33" s="130">
        <f t="shared" si="1"/>
        <v>0</v>
      </c>
      <c r="Q33" s="145">
        <v>3</v>
      </c>
      <c r="R33" s="154">
        <v>2</v>
      </c>
      <c r="S33" s="96">
        <f t="shared" si="2"/>
        <v>3</v>
      </c>
      <c r="T33" s="100">
        <f t="shared" si="3"/>
        <v>2</v>
      </c>
      <c r="U33" s="172">
        <v>3</v>
      </c>
      <c r="V33" s="170">
        <v>2</v>
      </c>
      <c r="W33" s="174">
        <v>0</v>
      </c>
      <c r="X33" s="130">
        <v>0</v>
      </c>
      <c r="Y33" s="96"/>
      <c r="Z33" s="100"/>
      <c r="AA33" s="99"/>
      <c r="AB33" s="97"/>
      <c r="AC33" s="99"/>
      <c r="AD33" s="97"/>
      <c r="AE33" s="96"/>
      <c r="AF33" s="100"/>
      <c r="AG33" s="174">
        <f t="shared" si="4"/>
        <v>0</v>
      </c>
      <c r="AH33" s="130">
        <f t="shared" si="5"/>
        <v>0</v>
      </c>
      <c r="AI33" s="174">
        <v>3</v>
      </c>
      <c r="AJ33" s="130">
        <v>2</v>
      </c>
      <c r="AK33" s="172">
        <f t="shared" si="6"/>
        <v>3</v>
      </c>
      <c r="AL33" s="170">
        <f t="shared" si="7"/>
        <v>2</v>
      </c>
      <c r="AM33" s="182">
        <v>45876</v>
      </c>
      <c r="AN33" s="182"/>
      <c r="AO33" s="185">
        <f t="shared" si="8"/>
        <v>102</v>
      </c>
      <c r="AP33" s="100"/>
      <c r="AQ33" s="96"/>
      <c r="AR33" s="100"/>
      <c r="AS33" s="96"/>
      <c r="AT33" s="100"/>
      <c r="AU33" s="96"/>
      <c r="AV33" s="100"/>
      <c r="AW33" s="96"/>
      <c r="AX33" s="100"/>
      <c r="AY33" s="96"/>
      <c r="AZ33" s="100"/>
      <c r="BA33" s="96"/>
      <c r="BB33" s="100"/>
      <c r="BC33" s="96"/>
      <c r="BD33" s="100"/>
      <c r="BE33" s="96"/>
      <c r="BF33" s="100"/>
      <c r="BG33" s="96"/>
      <c r="BH33" s="100"/>
      <c r="BI33" s="96"/>
      <c r="BJ33" s="100"/>
      <c r="BK33" s="96"/>
      <c r="BL33" s="100"/>
      <c r="BM33" s="96"/>
      <c r="BN33" s="100"/>
      <c r="BO33" s="96"/>
      <c r="BP33" s="100"/>
      <c r="BQ33" s="96"/>
      <c r="BR33" s="100"/>
      <c r="BS33" s="96"/>
      <c r="BT33" s="100"/>
      <c r="BU33" s="96"/>
      <c r="BV33" s="100"/>
      <c r="BW33" s="96"/>
      <c r="BX33" s="100"/>
    </row>
    <row r="34" spans="2:76" ht="39" customHeight="1" x14ac:dyDescent="0.3">
      <c r="B34" s="73">
        <v>31</v>
      </c>
      <c r="C34" s="25" t="s">
        <v>231</v>
      </c>
      <c r="D34" s="52">
        <v>2457</v>
      </c>
      <c r="E34" s="99"/>
      <c r="F34" s="98"/>
      <c r="G34" s="96"/>
      <c r="H34" s="100"/>
      <c r="I34" s="99"/>
      <c r="J34" s="98"/>
      <c r="K34" s="96"/>
      <c r="L34" s="100"/>
      <c r="M34" s="96"/>
      <c r="N34" s="100"/>
      <c r="O34" s="130">
        <f t="shared" si="0"/>
        <v>0</v>
      </c>
      <c r="P34" s="130">
        <f t="shared" si="1"/>
        <v>0</v>
      </c>
      <c r="Q34" s="145"/>
      <c r="R34" s="154"/>
      <c r="S34" s="96">
        <f t="shared" si="2"/>
        <v>0</v>
      </c>
      <c r="T34" s="100">
        <f t="shared" si="3"/>
        <v>0</v>
      </c>
      <c r="U34" s="172">
        <v>0</v>
      </c>
      <c r="V34" s="170">
        <v>0</v>
      </c>
      <c r="W34" s="174">
        <v>0</v>
      </c>
      <c r="X34" s="130">
        <v>0</v>
      </c>
      <c r="Y34" s="96"/>
      <c r="Z34" s="100"/>
      <c r="AA34" s="99"/>
      <c r="AB34" s="97">
        <v>10</v>
      </c>
      <c r="AC34" s="99"/>
      <c r="AD34" s="97"/>
      <c r="AE34" s="96"/>
      <c r="AF34" s="100">
        <v>2</v>
      </c>
      <c r="AG34" s="174">
        <f t="shared" si="4"/>
        <v>0</v>
      </c>
      <c r="AH34" s="130">
        <f t="shared" si="5"/>
        <v>8</v>
      </c>
      <c r="AI34" s="174"/>
      <c r="AJ34" s="130">
        <v>2</v>
      </c>
      <c r="AK34" s="172">
        <f t="shared" si="6"/>
        <v>0</v>
      </c>
      <c r="AL34" s="170">
        <f t="shared" si="7"/>
        <v>10</v>
      </c>
      <c r="AM34" s="182">
        <v>46015</v>
      </c>
      <c r="AN34" s="182"/>
      <c r="AO34" s="185">
        <f>D34/6</f>
        <v>409.5</v>
      </c>
      <c r="AP34" s="100"/>
      <c r="AQ34" s="96"/>
      <c r="AR34" s="100"/>
      <c r="AS34" s="96"/>
      <c r="AT34" s="100"/>
      <c r="AU34" s="96"/>
      <c r="AV34" s="100"/>
      <c r="AW34" s="96"/>
      <c r="AX34" s="100"/>
      <c r="AY34" s="96"/>
      <c r="AZ34" s="100"/>
      <c r="BA34" s="96"/>
      <c r="BB34" s="100"/>
      <c r="BC34" s="96"/>
      <c r="BD34" s="100"/>
      <c r="BE34" s="96"/>
      <c r="BF34" s="100"/>
      <c r="BG34" s="96"/>
      <c r="BH34" s="100"/>
      <c r="BI34" s="96"/>
      <c r="BJ34" s="100"/>
      <c r="BK34" s="96"/>
      <c r="BL34" s="100"/>
      <c r="BM34" s="96"/>
      <c r="BN34" s="100"/>
      <c r="BO34" s="96"/>
      <c r="BP34" s="100"/>
      <c r="BQ34" s="96"/>
      <c r="BR34" s="100"/>
      <c r="BS34" s="96"/>
      <c r="BT34" s="100"/>
      <c r="BU34" s="96"/>
      <c r="BV34" s="100"/>
      <c r="BW34" s="96"/>
      <c r="BX34" s="100"/>
    </row>
    <row r="35" spans="2:76" ht="39" customHeight="1" x14ac:dyDescent="0.3">
      <c r="B35" s="73">
        <v>32</v>
      </c>
      <c r="C35" s="25" t="s">
        <v>230</v>
      </c>
      <c r="D35" s="52">
        <v>1351.35</v>
      </c>
      <c r="E35" s="99"/>
      <c r="F35" s="98">
        <v>2</v>
      </c>
      <c r="G35" s="96"/>
      <c r="H35" s="100"/>
      <c r="I35" s="99"/>
      <c r="J35" s="98">
        <v>15</v>
      </c>
      <c r="K35" s="96"/>
      <c r="L35" s="100"/>
      <c r="M35" s="96"/>
      <c r="N35" s="100">
        <v>2</v>
      </c>
      <c r="O35" s="130">
        <f t="shared" si="0"/>
        <v>0</v>
      </c>
      <c r="P35" s="130">
        <f t="shared" si="1"/>
        <v>15</v>
      </c>
      <c r="Q35" s="145">
        <v>4</v>
      </c>
      <c r="R35" s="154">
        <v>2</v>
      </c>
      <c r="S35" s="96">
        <f t="shared" si="2"/>
        <v>4</v>
      </c>
      <c r="T35" s="100">
        <f t="shared" si="3"/>
        <v>17</v>
      </c>
      <c r="U35" s="172">
        <v>4</v>
      </c>
      <c r="V35" s="170">
        <v>17</v>
      </c>
      <c r="W35" s="174">
        <v>0</v>
      </c>
      <c r="X35" s="130">
        <v>15</v>
      </c>
      <c r="Y35" s="96"/>
      <c r="Z35" s="100">
        <v>3</v>
      </c>
      <c r="AA35" s="99"/>
      <c r="AB35" s="97"/>
      <c r="AC35" s="99"/>
      <c r="AD35" s="97"/>
      <c r="AE35" s="96"/>
      <c r="AF35" s="100"/>
      <c r="AG35" s="174">
        <f t="shared" si="4"/>
        <v>0</v>
      </c>
      <c r="AH35" s="130">
        <f t="shared" si="5"/>
        <v>12</v>
      </c>
      <c r="AI35" s="174">
        <v>4</v>
      </c>
      <c r="AJ35" s="130">
        <v>5</v>
      </c>
      <c r="AK35" s="172">
        <f t="shared" si="6"/>
        <v>4</v>
      </c>
      <c r="AL35" s="170">
        <f t="shared" si="7"/>
        <v>17</v>
      </c>
      <c r="AM35" s="182">
        <v>45705</v>
      </c>
      <c r="AN35" s="182"/>
      <c r="AO35" s="185">
        <f>D35/6</f>
        <v>225.22499999999999</v>
      </c>
      <c r="AP35" s="100"/>
      <c r="AQ35" s="96"/>
      <c r="AR35" s="100"/>
      <c r="AS35" s="96"/>
      <c r="AT35" s="100"/>
      <c r="AU35" s="96"/>
      <c r="AV35" s="100"/>
      <c r="AW35" s="96"/>
      <c r="AX35" s="100"/>
      <c r="AY35" s="96"/>
      <c r="AZ35" s="100"/>
      <c r="BA35" s="96"/>
      <c r="BB35" s="100"/>
      <c r="BC35" s="96"/>
      <c r="BD35" s="100"/>
      <c r="BE35" s="96"/>
      <c r="BF35" s="100"/>
      <c r="BG35" s="96"/>
      <c r="BH35" s="100"/>
      <c r="BI35" s="96"/>
      <c r="BJ35" s="100"/>
      <c r="BK35" s="96"/>
      <c r="BL35" s="100"/>
      <c r="BM35" s="96"/>
      <c r="BN35" s="100"/>
      <c r="BO35" s="96"/>
      <c r="BP35" s="100"/>
      <c r="BQ35" s="96"/>
      <c r="BR35" s="100"/>
      <c r="BS35" s="96"/>
      <c r="BT35" s="100"/>
      <c r="BU35" s="96"/>
      <c r="BV35" s="100"/>
      <c r="BW35" s="96"/>
      <c r="BX35" s="100"/>
    </row>
    <row r="36" spans="2:76" ht="39" customHeight="1" thickBot="1" x14ac:dyDescent="0.2">
      <c r="B36" s="72"/>
      <c r="C36" s="30"/>
      <c r="D36" s="31"/>
      <c r="E36" s="53">
        <f t="shared" ref="E36:F36" si="9">SUM(E4:E35)</f>
        <v>148</v>
      </c>
      <c r="F36" s="53">
        <f t="shared" si="9"/>
        <v>831</v>
      </c>
      <c r="G36" s="53">
        <f t="shared" ref="G36:AL36" si="10">SUM(G4:G35)</f>
        <v>7</v>
      </c>
      <c r="H36" s="53">
        <f t="shared" si="10"/>
        <v>26</v>
      </c>
      <c r="I36" s="53">
        <f t="shared" si="10"/>
        <v>0</v>
      </c>
      <c r="J36" s="53">
        <f t="shared" si="10"/>
        <v>405</v>
      </c>
      <c r="K36" s="53">
        <f t="shared" si="10"/>
        <v>0</v>
      </c>
      <c r="L36" s="53">
        <f t="shared" si="10"/>
        <v>24</v>
      </c>
      <c r="M36" s="53">
        <f t="shared" si="10"/>
        <v>0</v>
      </c>
      <c r="N36" s="53">
        <f t="shared" si="10"/>
        <v>50</v>
      </c>
      <c r="O36" s="53">
        <f t="shared" si="10"/>
        <v>141</v>
      </c>
      <c r="P36" s="53">
        <f t="shared" si="10"/>
        <v>1136</v>
      </c>
      <c r="Q36" s="153">
        <f t="shared" ref="Q36:R36" si="11">SUM(Q4:Q35)</f>
        <v>155</v>
      </c>
      <c r="R36" s="155">
        <f t="shared" si="11"/>
        <v>157</v>
      </c>
      <c r="S36" s="53">
        <f t="shared" si="10"/>
        <v>162</v>
      </c>
      <c r="T36" s="156">
        <f t="shared" si="10"/>
        <v>1303</v>
      </c>
      <c r="U36" s="173">
        <v>162</v>
      </c>
      <c r="V36" s="171">
        <v>1303</v>
      </c>
      <c r="W36" s="175">
        <v>141</v>
      </c>
      <c r="X36" s="53">
        <v>1136</v>
      </c>
      <c r="Y36" s="53">
        <f t="shared" si="10"/>
        <v>0</v>
      </c>
      <c r="Z36" s="53">
        <f t="shared" si="10"/>
        <v>259</v>
      </c>
      <c r="AA36" s="177">
        <f t="shared" si="10"/>
        <v>0</v>
      </c>
      <c r="AB36" s="176">
        <f t="shared" si="10"/>
        <v>260</v>
      </c>
      <c r="AC36" s="177">
        <f t="shared" si="10"/>
        <v>0</v>
      </c>
      <c r="AD36" s="176">
        <f t="shared" si="10"/>
        <v>500</v>
      </c>
      <c r="AE36" s="53">
        <f t="shared" si="10"/>
        <v>0</v>
      </c>
      <c r="AF36" s="53">
        <f t="shared" si="10"/>
        <v>274</v>
      </c>
      <c r="AG36" s="175">
        <f t="shared" si="10"/>
        <v>141</v>
      </c>
      <c r="AH36" s="53">
        <f t="shared" si="10"/>
        <v>1363</v>
      </c>
      <c r="AI36" s="175">
        <f t="shared" si="10"/>
        <v>120</v>
      </c>
      <c r="AJ36" s="53">
        <f t="shared" si="10"/>
        <v>239</v>
      </c>
      <c r="AK36" s="53">
        <f t="shared" si="10"/>
        <v>153</v>
      </c>
      <c r="AL36" s="53">
        <f t="shared" si="10"/>
        <v>1611</v>
      </c>
      <c r="AM36" s="53"/>
      <c r="AN36" s="53"/>
      <c r="AO36" s="53">
        <f t="shared" ref="AO36:BX36" si="12">SUM(AO4:AO35)</f>
        <v>1845.8083333333332</v>
      </c>
      <c r="AP36" s="53">
        <f t="shared" si="12"/>
        <v>0</v>
      </c>
      <c r="AQ36" s="53">
        <f t="shared" si="12"/>
        <v>0</v>
      </c>
      <c r="AR36" s="53">
        <f t="shared" si="12"/>
        <v>0</v>
      </c>
      <c r="AS36" s="53">
        <f t="shared" si="12"/>
        <v>0</v>
      </c>
      <c r="AT36" s="53">
        <f t="shared" si="12"/>
        <v>0</v>
      </c>
      <c r="AU36" s="53">
        <f t="shared" si="12"/>
        <v>0</v>
      </c>
      <c r="AV36" s="53">
        <f t="shared" si="12"/>
        <v>0</v>
      </c>
      <c r="AW36" s="53">
        <f t="shared" si="12"/>
        <v>0</v>
      </c>
      <c r="AX36" s="53">
        <f t="shared" si="12"/>
        <v>0</v>
      </c>
      <c r="AY36" s="53">
        <f t="shared" si="12"/>
        <v>0</v>
      </c>
      <c r="AZ36" s="53">
        <f t="shared" si="12"/>
        <v>0</v>
      </c>
      <c r="BA36" s="53">
        <f t="shared" si="12"/>
        <v>0</v>
      </c>
      <c r="BB36" s="53">
        <f t="shared" si="12"/>
        <v>0</v>
      </c>
      <c r="BC36" s="53">
        <f t="shared" si="12"/>
        <v>0</v>
      </c>
      <c r="BD36" s="53">
        <f t="shared" si="12"/>
        <v>0</v>
      </c>
      <c r="BE36" s="53">
        <f t="shared" si="12"/>
        <v>0</v>
      </c>
      <c r="BF36" s="53">
        <f t="shared" si="12"/>
        <v>0</v>
      </c>
      <c r="BG36" s="53">
        <f t="shared" si="12"/>
        <v>0</v>
      </c>
      <c r="BH36" s="53">
        <f t="shared" si="12"/>
        <v>0</v>
      </c>
      <c r="BI36" s="53">
        <f t="shared" si="12"/>
        <v>0</v>
      </c>
      <c r="BJ36" s="53">
        <f t="shared" si="12"/>
        <v>0</v>
      </c>
      <c r="BK36" s="53">
        <f t="shared" si="12"/>
        <v>0</v>
      </c>
      <c r="BL36" s="53">
        <f t="shared" si="12"/>
        <v>0</v>
      </c>
      <c r="BM36" s="53">
        <f t="shared" si="12"/>
        <v>0</v>
      </c>
      <c r="BN36" s="53">
        <f t="shared" si="12"/>
        <v>0</v>
      </c>
      <c r="BO36" s="53">
        <f t="shared" si="12"/>
        <v>0</v>
      </c>
      <c r="BP36" s="53">
        <f t="shared" si="12"/>
        <v>0</v>
      </c>
      <c r="BQ36" s="53">
        <f t="shared" si="12"/>
        <v>0</v>
      </c>
      <c r="BR36" s="53">
        <f t="shared" si="12"/>
        <v>0</v>
      </c>
      <c r="BS36" s="53">
        <f t="shared" si="12"/>
        <v>0</v>
      </c>
      <c r="BT36" s="53">
        <f t="shared" si="12"/>
        <v>0</v>
      </c>
      <c r="BU36" s="53">
        <f t="shared" si="12"/>
        <v>0</v>
      </c>
      <c r="BV36" s="53">
        <f t="shared" si="12"/>
        <v>0</v>
      </c>
      <c r="BW36" s="53">
        <f t="shared" si="12"/>
        <v>0</v>
      </c>
      <c r="BX36" s="53">
        <f t="shared" si="12"/>
        <v>0</v>
      </c>
    </row>
    <row r="37" spans="2:76" s="95" customFormat="1" ht="39" customHeight="1" x14ac:dyDescent="0.3"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139"/>
      <c r="R37" s="139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</row>
    <row r="38" spans="2:76" s="95" customFormat="1" ht="39" customHeight="1" x14ac:dyDescent="0.3"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139"/>
      <c r="R38" s="139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</row>
    <row r="39" spans="2:76" s="95" customFormat="1" ht="33.75" customHeight="1" x14ac:dyDescent="0.3">
      <c r="B39" s="94"/>
      <c r="C39" s="1"/>
      <c r="D39" s="1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139"/>
      <c r="R39" s="139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</row>
    <row r="40" spans="2:76" s="95" customFormat="1" ht="33.75" customHeight="1" x14ac:dyDescent="0.3">
      <c r="B40" s="94"/>
      <c r="C40" s="1"/>
      <c r="D40" s="1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139"/>
      <c r="R40" s="139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</row>
    <row r="41" spans="2:76" s="95" customFormat="1" ht="33.75" customHeight="1" x14ac:dyDescent="0.3">
      <c r="B41" s="94"/>
      <c r="C41" s="1"/>
      <c r="D41" s="1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139"/>
      <c r="R41" s="139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</row>
    <row r="42" spans="2:76" s="95" customFormat="1" ht="33.75" customHeight="1" x14ac:dyDescent="0.3">
      <c r="B42" s="94"/>
      <c r="C42" s="1"/>
      <c r="D42" s="1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139"/>
      <c r="R42" s="139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</row>
    <row r="43" spans="2:76" s="95" customFormat="1" ht="33.75" customHeight="1" x14ac:dyDescent="0.3">
      <c r="B43" s="94"/>
      <c r="C43" s="1"/>
      <c r="D43" s="1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139"/>
      <c r="R43" s="139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</row>
    <row r="44" spans="2:76" s="95" customFormat="1" ht="33.75" customHeight="1" x14ac:dyDescent="0.3">
      <c r="B44" s="94"/>
      <c r="C44" s="1"/>
      <c r="D44" s="1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139"/>
      <c r="R44" s="139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</row>
    <row r="45" spans="2:76" s="95" customFormat="1" ht="33.75" customHeight="1" x14ac:dyDescent="0.3">
      <c r="B45" s="94"/>
      <c r="C45" s="1"/>
      <c r="D45" s="1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39"/>
      <c r="R45" s="139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</row>
    <row r="46" spans="2:76" s="95" customFormat="1" ht="33.75" customHeight="1" x14ac:dyDescent="0.3">
      <c r="B46" s="94"/>
      <c r="C46" s="1"/>
      <c r="D46" s="1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139"/>
      <c r="R46" s="139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</row>
    <row r="47" spans="2:76" s="95" customFormat="1" ht="33.75" customHeight="1" x14ac:dyDescent="0.3">
      <c r="B47" s="94"/>
      <c r="C47" s="1"/>
      <c r="D47" s="1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139"/>
      <c r="R47" s="139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</row>
    <row r="48" spans="2:76" s="95" customFormat="1" ht="33.75" customHeight="1" x14ac:dyDescent="0.3">
      <c r="B48" s="94"/>
      <c r="C48" s="1"/>
      <c r="D48" s="1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139"/>
      <c r="R48" s="139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</row>
    <row r="49" spans="2:38" s="95" customFormat="1" ht="33.75" customHeight="1" x14ac:dyDescent="0.3">
      <c r="B49" s="94"/>
      <c r="C49" s="1"/>
      <c r="D49" s="1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139"/>
      <c r="R49" s="139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</row>
    <row r="50" spans="2:38" s="95" customFormat="1" ht="33.75" customHeight="1" x14ac:dyDescent="0.3">
      <c r="B50" s="94"/>
      <c r="C50" s="1"/>
      <c r="D50" s="1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139"/>
      <c r="R50" s="139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</row>
    <row r="51" spans="2:38" s="95" customFormat="1" ht="33.75" customHeight="1" x14ac:dyDescent="0.3">
      <c r="B51" s="94"/>
      <c r="C51" s="1"/>
      <c r="D51" s="1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139"/>
      <c r="R51" s="139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</row>
    <row r="52" spans="2:38" s="95" customFormat="1" ht="33.75" customHeight="1" x14ac:dyDescent="0.3">
      <c r="B52" s="94"/>
      <c r="C52" s="1"/>
      <c r="D52" s="1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139"/>
      <c r="R52" s="139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</row>
    <row r="53" spans="2:38" s="95" customFormat="1" ht="33.75" customHeight="1" x14ac:dyDescent="0.3">
      <c r="B53" s="94"/>
      <c r="C53" s="1"/>
      <c r="D53" s="1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139"/>
      <c r="R53" s="139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</row>
    <row r="54" spans="2:38" s="95" customFormat="1" ht="33.75" customHeight="1" x14ac:dyDescent="0.3">
      <c r="B54" s="94"/>
      <c r="C54" s="1"/>
      <c r="D54" s="1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139"/>
      <c r="R54" s="139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</row>
    <row r="55" spans="2:38" s="95" customFormat="1" ht="33.75" customHeight="1" x14ac:dyDescent="0.3">
      <c r="B55" s="94"/>
      <c r="C55" s="1"/>
      <c r="D55" s="1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139"/>
      <c r="R55" s="139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</row>
    <row r="56" spans="2:38" s="95" customFormat="1" ht="33.75" customHeight="1" x14ac:dyDescent="0.3">
      <c r="B56" s="94"/>
      <c r="C56" s="1"/>
      <c r="D56" s="1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139"/>
      <c r="R56" s="139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</row>
    <row r="57" spans="2:38" s="95" customFormat="1" ht="33.75" customHeight="1" x14ac:dyDescent="0.3">
      <c r="B57" s="94"/>
      <c r="C57" s="1"/>
      <c r="D57" s="1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139"/>
      <c r="R57" s="139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</row>
    <row r="58" spans="2:38" s="95" customFormat="1" ht="33.75" customHeight="1" x14ac:dyDescent="0.3">
      <c r="B58" s="94"/>
      <c r="C58" s="1"/>
      <c r="D58" s="1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139"/>
      <c r="R58" s="139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</row>
    <row r="59" spans="2:38" s="95" customFormat="1" ht="33.75" customHeight="1" x14ac:dyDescent="0.3">
      <c r="B59" s="94"/>
      <c r="C59" s="1"/>
      <c r="D59" s="1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139"/>
      <c r="R59" s="139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</row>
    <row r="60" spans="2:38" s="95" customFormat="1" ht="33.75" customHeight="1" x14ac:dyDescent="0.3">
      <c r="B60" s="94"/>
      <c r="C60" s="1"/>
      <c r="D60" s="1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139"/>
      <c r="R60" s="139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</row>
    <row r="61" spans="2:38" s="95" customFormat="1" ht="33.75" customHeight="1" x14ac:dyDescent="0.3">
      <c r="B61" s="94"/>
      <c r="C61" s="1"/>
      <c r="D61" s="1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139"/>
      <c r="R61" s="139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</row>
    <row r="62" spans="2:38" s="95" customFormat="1" ht="33.75" customHeight="1" x14ac:dyDescent="0.3">
      <c r="B62" s="94"/>
      <c r="C62" s="1"/>
      <c r="D62" s="1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139"/>
      <c r="R62" s="139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</row>
    <row r="63" spans="2:38" s="95" customFormat="1" ht="33.75" customHeight="1" x14ac:dyDescent="0.3">
      <c r="B63" s="94"/>
      <c r="C63" s="1"/>
      <c r="D63" s="1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139"/>
      <c r="R63" s="139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</row>
    <row r="64" spans="2:38" s="95" customFormat="1" ht="33.75" customHeight="1" x14ac:dyDescent="0.3">
      <c r="B64" s="94"/>
      <c r="C64" s="1"/>
      <c r="D64" s="1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139"/>
      <c r="R64" s="139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</row>
    <row r="65" spans="2:38" s="95" customFormat="1" ht="33.75" customHeight="1" x14ac:dyDescent="0.3">
      <c r="B65" s="94"/>
      <c r="C65" s="1"/>
      <c r="D65" s="1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139"/>
      <c r="R65" s="139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</row>
    <row r="66" spans="2:38" s="95" customFormat="1" ht="33.75" customHeight="1" x14ac:dyDescent="0.3">
      <c r="B66" s="94"/>
      <c r="C66" s="1"/>
      <c r="D66" s="1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139"/>
      <c r="R66" s="139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</row>
    <row r="67" spans="2:38" s="95" customFormat="1" ht="33.75" customHeight="1" x14ac:dyDescent="0.3">
      <c r="B67" s="94"/>
      <c r="C67" s="1"/>
      <c r="D67" s="1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139"/>
      <c r="R67" s="139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</row>
    <row r="68" spans="2:38" s="95" customFormat="1" ht="33.75" customHeight="1" x14ac:dyDescent="0.3">
      <c r="B68" s="94"/>
      <c r="C68" s="1"/>
      <c r="D68" s="1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139"/>
      <c r="R68" s="139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</row>
    <row r="69" spans="2:38" s="95" customFormat="1" ht="33.75" customHeight="1" x14ac:dyDescent="0.3">
      <c r="B69" s="94"/>
      <c r="C69" s="1"/>
      <c r="D69" s="1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139"/>
      <c r="R69" s="139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</row>
    <row r="70" spans="2:38" s="95" customFormat="1" ht="33.75" customHeight="1" x14ac:dyDescent="0.3">
      <c r="B70" s="94"/>
      <c r="C70" s="1"/>
      <c r="D70" s="1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139"/>
      <c r="R70" s="139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</row>
    <row r="71" spans="2:38" s="95" customFormat="1" ht="33.75" customHeight="1" x14ac:dyDescent="0.3">
      <c r="B71" s="94"/>
      <c r="C71" s="1"/>
      <c r="D71" s="1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139"/>
      <c r="R71" s="139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</row>
    <row r="72" spans="2:38" s="95" customFormat="1" ht="33.75" customHeight="1" x14ac:dyDescent="0.3">
      <c r="B72" s="94"/>
      <c r="C72" s="1"/>
      <c r="D72" s="1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139"/>
      <c r="R72" s="139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</row>
    <row r="73" spans="2:38" s="95" customFormat="1" ht="33.75" customHeight="1" x14ac:dyDescent="0.3">
      <c r="B73" s="94"/>
      <c r="C73" s="1"/>
      <c r="D73" s="1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139"/>
      <c r="R73" s="139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</row>
    <row r="74" spans="2:38" s="95" customFormat="1" ht="33.75" customHeight="1" x14ac:dyDescent="0.3">
      <c r="B74" s="94"/>
      <c r="C74" s="1"/>
      <c r="D74" s="1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139"/>
      <c r="R74" s="139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</row>
    <row r="75" spans="2:38" s="95" customFormat="1" ht="33.75" customHeight="1" x14ac:dyDescent="0.3">
      <c r="B75" s="94"/>
      <c r="C75" s="1"/>
      <c r="D75" s="1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139"/>
      <c r="R75" s="139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</row>
    <row r="76" spans="2:38" s="95" customFormat="1" ht="33.75" customHeight="1" x14ac:dyDescent="0.3">
      <c r="B76" s="94"/>
      <c r="C76" s="1"/>
      <c r="D76" s="1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139"/>
      <c r="R76" s="139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</row>
    <row r="77" spans="2:38" s="95" customFormat="1" ht="33.75" customHeight="1" x14ac:dyDescent="0.3">
      <c r="B77" s="94"/>
      <c r="C77" s="1"/>
      <c r="D77" s="1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139"/>
      <c r="R77" s="139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</row>
    <row r="78" spans="2:38" s="95" customFormat="1" ht="33.75" customHeight="1" x14ac:dyDescent="0.3">
      <c r="B78" s="94"/>
      <c r="C78" s="1"/>
      <c r="D78" s="1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139"/>
      <c r="R78" s="139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</row>
    <row r="79" spans="2:38" s="95" customFormat="1" ht="33.75" customHeight="1" x14ac:dyDescent="0.3">
      <c r="B79" s="94"/>
      <c r="C79" s="1"/>
      <c r="D79" s="1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139"/>
      <c r="R79" s="139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</row>
    <row r="80" spans="2:38" s="95" customFormat="1" ht="33.75" customHeight="1" x14ac:dyDescent="0.3">
      <c r="B80" s="94"/>
      <c r="C80" s="1"/>
      <c r="D80" s="1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139"/>
      <c r="R80" s="139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</row>
    <row r="81" spans="2:38" s="95" customFormat="1" ht="33.75" customHeight="1" x14ac:dyDescent="0.3">
      <c r="B81" s="94"/>
      <c r="C81" s="1"/>
      <c r="D81" s="1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139"/>
      <c r="R81" s="139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</row>
    <row r="82" spans="2:38" s="95" customFormat="1" ht="33.75" customHeight="1" x14ac:dyDescent="0.3">
      <c r="B82" s="94"/>
      <c r="C82" s="1"/>
      <c r="D82" s="1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139"/>
      <c r="R82" s="139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</row>
    <row r="83" spans="2:38" s="95" customFormat="1" ht="33.75" customHeight="1" x14ac:dyDescent="0.3">
      <c r="B83" s="94"/>
      <c r="C83" s="1"/>
      <c r="D83" s="1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139"/>
      <c r="R83" s="139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</row>
    <row r="84" spans="2:38" s="95" customFormat="1" ht="33.75" customHeight="1" x14ac:dyDescent="0.3">
      <c r="B84" s="94"/>
      <c r="C84" s="1"/>
      <c r="D84" s="1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139"/>
      <c r="R84" s="139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</row>
    <row r="85" spans="2:38" s="95" customFormat="1" ht="33.75" customHeight="1" x14ac:dyDescent="0.3">
      <c r="B85" s="94"/>
      <c r="C85" s="1"/>
      <c r="D85" s="1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139"/>
      <c r="R85" s="139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</row>
    <row r="86" spans="2:38" s="95" customFormat="1" ht="33.75" customHeight="1" x14ac:dyDescent="0.3">
      <c r="B86" s="94"/>
      <c r="C86" s="1"/>
      <c r="D86" s="1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139"/>
      <c r="R86" s="139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</row>
    <row r="87" spans="2:38" s="95" customFormat="1" ht="33.75" customHeight="1" x14ac:dyDescent="0.3">
      <c r="B87" s="94"/>
      <c r="C87" s="1"/>
      <c r="D87" s="1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139"/>
      <c r="R87" s="139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</row>
    <row r="88" spans="2:38" s="95" customFormat="1" ht="33.75" customHeight="1" x14ac:dyDescent="0.3">
      <c r="B88" s="94"/>
      <c r="C88" s="1"/>
      <c r="D88" s="1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139"/>
      <c r="R88" s="139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</row>
    <row r="89" spans="2:38" s="95" customFormat="1" ht="33.75" customHeight="1" x14ac:dyDescent="0.3">
      <c r="B89" s="94"/>
      <c r="C89" s="1"/>
      <c r="D89" s="1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139"/>
      <c r="R89" s="139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</row>
    <row r="90" spans="2:38" s="95" customFormat="1" ht="33.75" customHeight="1" x14ac:dyDescent="0.3">
      <c r="B90" s="94"/>
      <c r="C90" s="1"/>
      <c r="D90" s="1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139"/>
      <c r="R90" s="139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</row>
    <row r="91" spans="2:38" s="95" customFormat="1" ht="33.75" customHeight="1" x14ac:dyDescent="0.3">
      <c r="B91" s="94"/>
      <c r="C91" s="1"/>
      <c r="D91" s="1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139"/>
      <c r="R91" s="139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</row>
    <row r="92" spans="2:38" s="95" customFormat="1" ht="33.75" customHeight="1" x14ac:dyDescent="0.3">
      <c r="B92" s="94"/>
      <c r="C92" s="1"/>
      <c r="D92" s="1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139"/>
      <c r="R92" s="139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</row>
    <row r="93" spans="2:38" s="95" customFormat="1" ht="33.75" customHeight="1" x14ac:dyDescent="0.3">
      <c r="B93" s="94"/>
      <c r="C93" s="1"/>
      <c r="D93" s="1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139"/>
      <c r="R93" s="139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</row>
    <row r="94" spans="2:38" s="95" customFormat="1" ht="33.75" customHeight="1" x14ac:dyDescent="0.3">
      <c r="B94" s="94"/>
      <c r="C94" s="1"/>
      <c r="D94" s="1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139"/>
      <c r="R94" s="139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</row>
    <row r="95" spans="2:38" s="95" customFormat="1" ht="33.75" customHeight="1" x14ac:dyDescent="0.3">
      <c r="B95" s="94"/>
      <c r="C95" s="1"/>
      <c r="D95" s="1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139"/>
      <c r="R95" s="139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</row>
    <row r="96" spans="2:38" s="95" customFormat="1" ht="33.75" customHeight="1" x14ac:dyDescent="0.3">
      <c r="B96" s="94"/>
      <c r="C96" s="1"/>
      <c r="D96" s="1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139"/>
      <c r="R96" s="139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</row>
    <row r="97" spans="2:38" s="95" customFormat="1" ht="33.75" customHeight="1" x14ac:dyDescent="0.3">
      <c r="B97" s="94"/>
      <c r="C97" s="1"/>
      <c r="D97" s="1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139"/>
      <c r="R97" s="139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</row>
    <row r="98" spans="2:38" s="95" customFormat="1" ht="33.75" customHeight="1" x14ac:dyDescent="0.3">
      <c r="B98" s="94"/>
      <c r="C98" s="1"/>
      <c r="D98" s="1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139"/>
      <c r="R98" s="139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</row>
    <row r="99" spans="2:38" s="95" customFormat="1" ht="33.75" customHeight="1" x14ac:dyDescent="0.3">
      <c r="B99" s="94"/>
      <c r="C99" s="1"/>
      <c r="D99" s="1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139"/>
      <c r="R99" s="139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</row>
    <row r="100" spans="2:38" s="95" customFormat="1" ht="33.75" customHeight="1" x14ac:dyDescent="0.3">
      <c r="B100" s="94"/>
      <c r="C100" s="1"/>
      <c r="D100" s="1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139"/>
      <c r="R100" s="139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</row>
    <row r="101" spans="2:38" s="95" customFormat="1" ht="33.75" customHeight="1" x14ac:dyDescent="0.3">
      <c r="B101" s="94"/>
      <c r="C101" s="1"/>
      <c r="D101" s="1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139"/>
      <c r="R101" s="139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</row>
    <row r="102" spans="2:38" s="95" customFormat="1" ht="33.75" customHeight="1" x14ac:dyDescent="0.3">
      <c r="B102" s="94"/>
      <c r="C102" s="1"/>
      <c r="D102" s="1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139"/>
      <c r="R102" s="139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</row>
    <row r="103" spans="2:38" s="95" customFormat="1" ht="33.75" customHeight="1" x14ac:dyDescent="0.3">
      <c r="B103" s="94"/>
      <c r="C103" s="1"/>
      <c r="D103" s="1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139"/>
      <c r="R103" s="139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</row>
    <row r="104" spans="2:38" s="95" customFormat="1" ht="33.75" customHeight="1" x14ac:dyDescent="0.3">
      <c r="B104" s="94"/>
      <c r="C104" s="1"/>
      <c r="D104" s="1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139"/>
      <c r="R104" s="139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</row>
    <row r="105" spans="2:38" s="95" customFormat="1" ht="33.75" customHeight="1" x14ac:dyDescent="0.3">
      <c r="B105" s="94"/>
      <c r="C105" s="1"/>
      <c r="D105" s="1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139"/>
      <c r="R105" s="139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</row>
    <row r="106" spans="2:38" s="95" customFormat="1" ht="33.75" customHeight="1" x14ac:dyDescent="0.3">
      <c r="B106" s="94"/>
      <c r="C106" s="1"/>
      <c r="D106" s="1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139"/>
      <c r="R106" s="139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</row>
    <row r="107" spans="2:38" s="95" customFormat="1" ht="33.75" customHeight="1" x14ac:dyDescent="0.3">
      <c r="B107" s="94"/>
      <c r="C107" s="1"/>
      <c r="D107" s="1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139"/>
      <c r="R107" s="139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</row>
    <row r="108" spans="2:38" s="95" customFormat="1" ht="33.75" customHeight="1" x14ac:dyDescent="0.3">
      <c r="B108" s="94"/>
      <c r="C108" s="1"/>
      <c r="D108" s="1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139"/>
      <c r="R108" s="139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</row>
    <row r="109" spans="2:38" s="95" customFormat="1" ht="33.75" customHeight="1" x14ac:dyDescent="0.3">
      <c r="B109" s="94"/>
      <c r="C109" s="1"/>
      <c r="D109" s="1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139"/>
      <c r="R109" s="139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</row>
    <row r="110" spans="2:38" s="95" customFormat="1" ht="33.75" customHeight="1" x14ac:dyDescent="0.3">
      <c r="B110" s="94"/>
      <c r="C110" s="1"/>
      <c r="D110" s="1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139"/>
      <c r="R110" s="139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</row>
    <row r="111" spans="2:38" s="95" customFormat="1" ht="33.75" customHeight="1" x14ac:dyDescent="0.3">
      <c r="B111" s="94"/>
      <c r="C111" s="1"/>
      <c r="D111" s="1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139"/>
      <c r="R111" s="139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</row>
    <row r="112" spans="2:38" s="95" customFormat="1" ht="33.75" customHeight="1" x14ac:dyDescent="0.3">
      <c r="B112" s="94"/>
      <c r="C112" s="1"/>
      <c r="D112" s="1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139"/>
      <c r="R112" s="139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</row>
    <row r="113" spans="2:38" s="95" customFormat="1" ht="33.75" customHeight="1" x14ac:dyDescent="0.3">
      <c r="B113" s="94"/>
      <c r="C113" s="1"/>
      <c r="D113" s="1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139"/>
      <c r="R113" s="139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</row>
    <row r="114" spans="2:38" s="95" customFormat="1" ht="33.75" customHeight="1" x14ac:dyDescent="0.3">
      <c r="B114" s="94"/>
      <c r="C114" s="1"/>
      <c r="D114" s="1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139"/>
      <c r="R114" s="139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</row>
    <row r="115" spans="2:38" s="95" customFormat="1" ht="33.75" customHeight="1" x14ac:dyDescent="0.3">
      <c r="B115" s="94"/>
      <c r="C115" s="1"/>
      <c r="D115" s="1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139"/>
      <c r="R115" s="139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</row>
    <row r="116" spans="2:38" s="95" customFormat="1" ht="33.75" customHeight="1" x14ac:dyDescent="0.3">
      <c r="B116" s="94"/>
      <c r="C116" s="1"/>
      <c r="D116" s="1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139"/>
      <c r="R116" s="139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</row>
    <row r="117" spans="2:38" s="95" customFormat="1" ht="33.75" customHeight="1" x14ac:dyDescent="0.3">
      <c r="B117" s="94"/>
      <c r="C117" s="1"/>
      <c r="D117" s="1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139"/>
      <c r="R117" s="139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</row>
    <row r="118" spans="2:38" s="95" customFormat="1" ht="33.75" customHeight="1" x14ac:dyDescent="0.3">
      <c r="B118" s="94"/>
      <c r="C118" s="1"/>
      <c r="D118" s="1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139"/>
      <c r="R118" s="139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</row>
    <row r="119" spans="2:38" s="95" customFormat="1" ht="33.75" customHeight="1" x14ac:dyDescent="0.3">
      <c r="B119" s="94"/>
      <c r="C119" s="1"/>
      <c r="D119" s="1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139"/>
      <c r="R119" s="139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</row>
    <row r="120" spans="2:38" s="95" customFormat="1" ht="33.75" customHeight="1" x14ac:dyDescent="0.3">
      <c r="B120" s="94"/>
      <c r="C120" s="1"/>
      <c r="D120" s="1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139"/>
      <c r="R120" s="139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</row>
    <row r="121" spans="2:38" s="95" customFormat="1" ht="33.75" customHeight="1" x14ac:dyDescent="0.3">
      <c r="B121" s="94"/>
      <c r="C121" s="1"/>
      <c r="D121" s="1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139"/>
      <c r="R121" s="139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</row>
    <row r="122" spans="2:38" s="95" customFormat="1" ht="33.75" customHeight="1" x14ac:dyDescent="0.3">
      <c r="B122" s="94"/>
      <c r="C122" s="1"/>
      <c r="D122" s="1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139"/>
      <c r="R122" s="139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</row>
    <row r="123" spans="2:38" s="95" customFormat="1" ht="33.75" customHeight="1" x14ac:dyDescent="0.3">
      <c r="B123" s="94"/>
      <c r="C123" s="1"/>
      <c r="D123" s="1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139"/>
      <c r="R123" s="139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</row>
    <row r="124" spans="2:38" s="95" customFormat="1" ht="33.75" customHeight="1" x14ac:dyDescent="0.3">
      <c r="B124" s="94"/>
      <c r="C124" s="1"/>
      <c r="D124" s="1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139"/>
      <c r="R124" s="139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</row>
    <row r="125" spans="2:38" s="95" customFormat="1" ht="33.75" customHeight="1" x14ac:dyDescent="0.3">
      <c r="B125" s="94"/>
      <c r="C125" s="1"/>
      <c r="D125" s="1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139"/>
      <c r="R125" s="139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</row>
    <row r="126" spans="2:38" s="95" customFormat="1" ht="33.75" customHeight="1" x14ac:dyDescent="0.3">
      <c r="B126" s="94"/>
      <c r="C126" s="1"/>
      <c r="D126" s="1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139"/>
      <c r="R126" s="139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</row>
    <row r="127" spans="2:38" s="95" customFormat="1" ht="33.75" customHeight="1" x14ac:dyDescent="0.3">
      <c r="B127" s="94"/>
      <c r="C127" s="1"/>
      <c r="D127" s="1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139"/>
      <c r="R127" s="139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</row>
    <row r="128" spans="2:38" s="95" customFormat="1" ht="33.75" customHeight="1" x14ac:dyDescent="0.3">
      <c r="B128" s="94"/>
      <c r="C128" s="1"/>
      <c r="D128" s="1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139"/>
      <c r="R128" s="139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</row>
    <row r="129" spans="2:38" s="95" customFormat="1" ht="33.75" customHeight="1" x14ac:dyDescent="0.3">
      <c r="B129" s="94"/>
      <c r="C129" s="1"/>
      <c r="D129" s="1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139"/>
      <c r="R129" s="139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</row>
    <row r="130" spans="2:38" s="95" customFormat="1" ht="33.75" customHeight="1" x14ac:dyDescent="0.3">
      <c r="B130" s="94"/>
      <c r="C130" s="1"/>
      <c r="D130" s="1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139"/>
      <c r="R130" s="139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</row>
    <row r="131" spans="2:38" s="95" customFormat="1" ht="33.75" customHeight="1" x14ac:dyDescent="0.3">
      <c r="B131" s="94"/>
      <c r="C131" s="1"/>
      <c r="D131" s="1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139"/>
      <c r="R131" s="139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</row>
    <row r="132" spans="2:38" s="95" customFormat="1" ht="33.75" customHeight="1" x14ac:dyDescent="0.3">
      <c r="B132" s="94"/>
      <c r="C132" s="1"/>
      <c r="D132" s="1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139"/>
      <c r="R132" s="139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</row>
    <row r="133" spans="2:38" s="95" customFormat="1" ht="33.75" customHeight="1" x14ac:dyDescent="0.3">
      <c r="B133" s="94"/>
      <c r="C133" s="1"/>
      <c r="D133" s="1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139"/>
      <c r="R133" s="139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</row>
    <row r="134" spans="2:38" s="95" customFormat="1" ht="33.75" customHeight="1" x14ac:dyDescent="0.3">
      <c r="B134" s="94"/>
      <c r="C134" s="1"/>
      <c r="D134" s="1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139"/>
      <c r="R134" s="139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</row>
    <row r="135" spans="2:38" s="95" customFormat="1" ht="33.75" customHeight="1" x14ac:dyDescent="0.3">
      <c r="B135" s="94"/>
      <c r="C135" s="1"/>
      <c r="D135" s="1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139"/>
      <c r="R135" s="139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</row>
    <row r="136" spans="2:38" s="95" customFormat="1" ht="33.75" customHeight="1" x14ac:dyDescent="0.3">
      <c r="B136" s="94"/>
      <c r="C136" s="1"/>
      <c r="D136" s="1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139"/>
      <c r="R136" s="139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</row>
    <row r="137" spans="2:38" s="95" customFormat="1" ht="33.75" customHeight="1" x14ac:dyDescent="0.3">
      <c r="B137" s="94"/>
      <c r="C137" s="1"/>
      <c r="D137" s="1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139"/>
      <c r="R137" s="139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</row>
    <row r="138" spans="2:38" s="95" customFormat="1" ht="33.75" customHeight="1" x14ac:dyDescent="0.3">
      <c r="B138" s="94"/>
      <c r="C138" s="1"/>
      <c r="D138" s="1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139"/>
      <c r="R138" s="139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</row>
    <row r="139" spans="2:38" s="95" customFormat="1" ht="33.75" customHeight="1" x14ac:dyDescent="0.3">
      <c r="B139" s="94"/>
      <c r="C139" s="1"/>
      <c r="D139" s="1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139"/>
      <c r="R139" s="139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</row>
    <row r="140" spans="2:38" s="95" customFormat="1" ht="33.75" customHeight="1" x14ac:dyDescent="0.3">
      <c r="B140" s="94"/>
      <c r="C140" s="1"/>
      <c r="D140" s="1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139"/>
      <c r="R140" s="139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</row>
    <row r="141" spans="2:38" s="95" customFormat="1" ht="33.75" customHeight="1" x14ac:dyDescent="0.3">
      <c r="B141" s="94"/>
      <c r="C141" s="1"/>
      <c r="D141" s="1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139"/>
      <c r="R141" s="139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4"/>
      <c r="AH141" s="94"/>
      <c r="AI141" s="94"/>
      <c r="AJ141" s="94"/>
      <c r="AK141" s="94"/>
      <c r="AL141" s="94"/>
    </row>
    <row r="142" spans="2:38" s="95" customFormat="1" ht="33.75" customHeight="1" x14ac:dyDescent="0.3">
      <c r="B142" s="94"/>
      <c r="C142" s="1"/>
      <c r="D142" s="1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139"/>
      <c r="R142" s="139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</row>
    <row r="143" spans="2:38" s="95" customFormat="1" ht="33.75" customHeight="1" x14ac:dyDescent="0.3">
      <c r="B143" s="94"/>
      <c r="C143" s="1"/>
      <c r="D143" s="1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139"/>
      <c r="R143" s="139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</row>
    <row r="144" spans="2:38" s="95" customFormat="1" ht="33.75" customHeight="1" x14ac:dyDescent="0.3">
      <c r="B144" s="94"/>
      <c r="C144" s="1"/>
      <c r="D144" s="1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139"/>
      <c r="R144" s="139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</row>
    <row r="145" spans="2:38" s="95" customFormat="1" ht="33.75" customHeight="1" x14ac:dyDescent="0.3">
      <c r="B145" s="94"/>
      <c r="C145" s="1"/>
      <c r="D145" s="1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139"/>
      <c r="R145" s="139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</row>
  </sheetData>
  <mergeCells count="51">
    <mergeCell ref="AK2:AL2"/>
    <mergeCell ref="BO3:BP3"/>
    <mergeCell ref="BQ3:BR3"/>
    <mergeCell ref="BS3:BT3"/>
    <mergeCell ref="BU3:BV3"/>
    <mergeCell ref="AU3:AV3"/>
    <mergeCell ref="AW3:AX3"/>
    <mergeCell ref="AY3:AZ3"/>
    <mergeCell ref="BA3:BB3"/>
    <mergeCell ref="BC3:BD3"/>
    <mergeCell ref="AK3:AL3"/>
    <mergeCell ref="AM3:AN3"/>
    <mergeCell ref="AO3:AP3"/>
    <mergeCell ref="AQ3:AR3"/>
    <mergeCell ref="AS3:AT3"/>
    <mergeCell ref="BW3:BX3"/>
    <mergeCell ref="BE3:BF3"/>
    <mergeCell ref="BG3:BH3"/>
    <mergeCell ref="BI3:BJ3"/>
    <mergeCell ref="BK3:BL3"/>
    <mergeCell ref="BM3:BN3"/>
    <mergeCell ref="AE3:AF3"/>
    <mergeCell ref="AG3:AH3"/>
    <mergeCell ref="AI3:AJ3"/>
    <mergeCell ref="S3:T3"/>
    <mergeCell ref="U3:V3"/>
    <mergeCell ref="W3:X3"/>
    <mergeCell ref="Y3:Z3"/>
    <mergeCell ref="AA3:AB3"/>
    <mergeCell ref="AC3:AD3"/>
    <mergeCell ref="AE2:AF2"/>
    <mergeCell ref="AG2:AH2"/>
    <mergeCell ref="AI2:AJ2"/>
    <mergeCell ref="E3:F3"/>
    <mergeCell ref="G3:H3"/>
    <mergeCell ref="I3:J3"/>
    <mergeCell ref="K3:L3"/>
    <mergeCell ref="M3:N3"/>
    <mergeCell ref="O3:P3"/>
    <mergeCell ref="Q3:R3"/>
    <mergeCell ref="S2:T2"/>
    <mergeCell ref="U2:V2"/>
    <mergeCell ref="W2:X2"/>
    <mergeCell ref="Y2:Z2"/>
    <mergeCell ref="AA2:AB2"/>
    <mergeCell ref="AC2:AD2"/>
    <mergeCell ref="O2:R2"/>
    <mergeCell ref="C2:D2"/>
    <mergeCell ref="G2:H2"/>
    <mergeCell ref="K2:L2"/>
    <mergeCell ref="M2:N2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J145"/>
  <sheetViews>
    <sheetView showGridLines="0" rightToLeft="1" zoomScale="50" zoomScaleNormal="50" zoomScaleSheetLayoutView="55" workbookViewId="0">
      <selection activeCell="S19" sqref="S19"/>
    </sheetView>
  </sheetViews>
  <sheetFormatPr defaultColWidth="10.41796875" defaultRowHeight="33.75" customHeight="1" x14ac:dyDescent="0.15"/>
  <cols>
    <col min="1" max="1" width="4.16796875" style="94" customWidth="1"/>
    <col min="2" max="2" width="5.1484375" style="94" bestFit="1" customWidth="1"/>
    <col min="3" max="3" width="43.640625" style="94" customWidth="1"/>
    <col min="4" max="4" width="14.5859375" style="94" customWidth="1"/>
    <col min="5" max="10" width="6.984375" style="94" customWidth="1"/>
    <col min="11" max="11" width="8.08984375" style="94" customWidth="1"/>
    <col min="12" max="12" width="13.359375" style="94" customWidth="1"/>
    <col min="13" max="14" width="10.41796875" style="94"/>
    <col min="15" max="15" width="5.390625" style="94" hidden="1" customWidth="1"/>
    <col min="16" max="16" width="3.67578125" style="94" hidden="1" customWidth="1"/>
    <col min="17" max="20" width="10.41796875" style="94"/>
    <col min="21" max="36" width="3.4296875" style="94" bestFit="1" customWidth="1"/>
    <col min="37" max="16384" width="10.41796875" style="94"/>
  </cols>
  <sheetData>
    <row r="1" spans="2:36" ht="10.5" customHeight="1" x14ac:dyDescent="0.15"/>
    <row r="2" spans="2:36" s="95" customFormat="1" ht="30.75" customHeight="1" thickBot="1" x14ac:dyDescent="0.35">
      <c r="C2" s="203" t="s">
        <v>334</v>
      </c>
      <c r="D2" s="203"/>
      <c r="G2" s="202"/>
      <c r="H2" s="202"/>
      <c r="I2" s="202"/>
      <c r="J2" s="202"/>
    </row>
    <row r="3" spans="2:36" ht="30" customHeight="1" x14ac:dyDescent="0.3">
      <c r="B3" s="20" t="s">
        <v>125</v>
      </c>
      <c r="C3" s="29" t="s">
        <v>34</v>
      </c>
      <c r="D3" s="50" t="s">
        <v>165</v>
      </c>
      <c r="E3" s="205" t="s">
        <v>289</v>
      </c>
      <c r="F3" s="206"/>
      <c r="G3" s="207" t="s">
        <v>335</v>
      </c>
      <c r="H3" s="208"/>
      <c r="I3" s="207" t="s">
        <v>337</v>
      </c>
      <c r="J3" s="221"/>
      <c r="K3" s="128" t="s">
        <v>338</v>
      </c>
      <c r="L3" s="128" t="s">
        <v>339</v>
      </c>
      <c r="M3" s="222"/>
      <c r="N3" s="206"/>
      <c r="O3" s="207" t="s">
        <v>336</v>
      </c>
      <c r="P3" s="208"/>
      <c r="Q3" s="207"/>
      <c r="R3" s="208"/>
      <c r="S3" s="207"/>
      <c r="T3" s="208"/>
      <c r="U3" s="205"/>
      <c r="V3" s="206"/>
      <c r="W3" s="207"/>
      <c r="X3" s="208"/>
      <c r="Y3" s="205"/>
      <c r="Z3" s="206"/>
      <c r="AA3" s="207"/>
      <c r="AB3" s="208"/>
      <c r="AC3" s="205"/>
      <c r="AD3" s="206"/>
      <c r="AE3" s="207"/>
      <c r="AF3" s="208"/>
      <c r="AG3" s="205"/>
      <c r="AH3" s="206"/>
      <c r="AI3" s="207"/>
      <c r="AJ3" s="208"/>
    </row>
    <row r="4" spans="2:36" ht="39" customHeight="1" x14ac:dyDescent="0.3">
      <c r="B4" s="73">
        <v>1</v>
      </c>
      <c r="C4" s="25" t="s">
        <v>98</v>
      </c>
      <c r="D4" s="51">
        <v>185</v>
      </c>
      <c r="E4" s="99">
        <v>4</v>
      </c>
      <c r="F4" s="97">
        <v>51</v>
      </c>
      <c r="G4" s="96">
        <v>6</v>
      </c>
      <c r="H4" s="100">
        <v>3</v>
      </c>
      <c r="I4" s="96">
        <f>E4+G4</f>
        <v>10</v>
      </c>
      <c r="J4" s="100">
        <f>F4+H4</f>
        <v>54</v>
      </c>
      <c r="K4" s="96">
        <v>10</v>
      </c>
      <c r="L4" s="100">
        <v>54</v>
      </c>
      <c r="M4" s="99"/>
      <c r="N4" s="97"/>
      <c r="O4" s="96"/>
      <c r="P4" s="100"/>
      <c r="Q4" s="96"/>
      <c r="R4" s="100"/>
      <c r="S4" s="96"/>
      <c r="T4" s="100"/>
      <c r="U4" s="99"/>
      <c r="V4" s="97"/>
      <c r="W4" s="96"/>
      <c r="X4" s="100"/>
      <c r="Y4" s="99"/>
      <c r="Z4" s="97"/>
      <c r="AA4" s="96"/>
      <c r="AB4" s="100"/>
      <c r="AC4" s="99"/>
      <c r="AD4" s="97"/>
      <c r="AE4" s="96"/>
      <c r="AF4" s="100"/>
      <c r="AG4" s="99"/>
      <c r="AH4" s="97"/>
      <c r="AI4" s="96"/>
      <c r="AJ4" s="100"/>
    </row>
    <row r="5" spans="2:36" ht="39" customHeight="1" x14ac:dyDescent="0.3">
      <c r="B5" s="73">
        <v>2</v>
      </c>
      <c r="C5" s="25" t="s">
        <v>99</v>
      </c>
      <c r="D5" s="51">
        <v>315</v>
      </c>
      <c r="E5" s="99">
        <v>2</v>
      </c>
      <c r="F5" s="97">
        <v>33</v>
      </c>
      <c r="G5" s="96"/>
      <c r="H5" s="100">
        <v>2</v>
      </c>
      <c r="I5" s="96">
        <f t="shared" ref="I5:I35" si="0">E5+G5</f>
        <v>2</v>
      </c>
      <c r="J5" s="100">
        <f t="shared" ref="J5:J35" si="1">F5+H5</f>
        <v>35</v>
      </c>
      <c r="K5" s="96">
        <v>2</v>
      </c>
      <c r="L5" s="100">
        <v>35</v>
      </c>
      <c r="M5" s="99"/>
      <c r="N5" s="97"/>
      <c r="O5" s="96"/>
      <c r="P5" s="100"/>
      <c r="Q5" s="96"/>
      <c r="R5" s="100"/>
      <c r="S5" s="96"/>
      <c r="T5" s="100"/>
      <c r="U5" s="99"/>
      <c r="V5" s="97"/>
      <c r="W5" s="96"/>
      <c r="X5" s="100"/>
      <c r="Y5" s="99"/>
      <c r="Z5" s="97"/>
      <c r="AA5" s="96"/>
      <c r="AB5" s="100"/>
      <c r="AC5" s="99"/>
      <c r="AD5" s="97"/>
      <c r="AE5" s="96"/>
      <c r="AF5" s="100"/>
      <c r="AG5" s="99"/>
      <c r="AH5" s="97"/>
      <c r="AI5" s="96"/>
      <c r="AJ5" s="100"/>
    </row>
    <row r="6" spans="2:36" ht="39" customHeight="1" x14ac:dyDescent="0.3">
      <c r="B6" s="73">
        <v>3</v>
      </c>
      <c r="C6" s="25" t="s">
        <v>101</v>
      </c>
      <c r="D6" s="51">
        <v>385</v>
      </c>
      <c r="E6" s="99">
        <v>8</v>
      </c>
      <c r="F6" s="97">
        <v>12</v>
      </c>
      <c r="G6" s="96">
        <v>11</v>
      </c>
      <c r="H6" s="100">
        <v>6</v>
      </c>
      <c r="I6" s="96">
        <f t="shared" si="0"/>
        <v>19</v>
      </c>
      <c r="J6" s="100">
        <f t="shared" si="1"/>
        <v>18</v>
      </c>
      <c r="K6" s="96">
        <v>7</v>
      </c>
      <c r="L6" s="100">
        <v>19</v>
      </c>
      <c r="M6" s="99"/>
      <c r="N6" s="97"/>
      <c r="O6" s="96"/>
      <c r="P6" s="100"/>
      <c r="Q6" s="96"/>
      <c r="R6" s="100"/>
      <c r="S6" s="96"/>
      <c r="T6" s="100"/>
      <c r="U6" s="99"/>
      <c r="V6" s="97"/>
      <c r="W6" s="96"/>
      <c r="X6" s="100"/>
      <c r="Y6" s="99"/>
      <c r="Z6" s="97"/>
      <c r="AA6" s="96"/>
      <c r="AB6" s="100"/>
      <c r="AC6" s="99"/>
      <c r="AD6" s="97"/>
      <c r="AE6" s="96"/>
      <c r="AF6" s="100"/>
      <c r="AG6" s="99"/>
      <c r="AH6" s="97"/>
      <c r="AI6" s="96"/>
      <c r="AJ6" s="100"/>
    </row>
    <row r="7" spans="2:36" ht="39" customHeight="1" x14ac:dyDescent="0.3">
      <c r="B7" s="73">
        <v>4</v>
      </c>
      <c r="C7" s="25" t="s">
        <v>102</v>
      </c>
      <c r="D7" s="51">
        <v>415</v>
      </c>
      <c r="E7" s="99">
        <v>7</v>
      </c>
      <c r="F7" s="98">
        <v>5</v>
      </c>
      <c r="G7" s="96">
        <v>3</v>
      </c>
      <c r="H7" s="100"/>
      <c r="I7" s="96">
        <f t="shared" si="0"/>
        <v>10</v>
      </c>
      <c r="J7" s="100">
        <f t="shared" si="1"/>
        <v>5</v>
      </c>
      <c r="K7" s="96">
        <v>10</v>
      </c>
      <c r="L7" s="101">
        <v>5</v>
      </c>
      <c r="M7" s="99"/>
      <c r="N7" s="98"/>
      <c r="O7" s="96"/>
      <c r="P7" s="101"/>
      <c r="Q7" s="96"/>
      <c r="R7" s="100"/>
      <c r="S7" s="96"/>
      <c r="T7" s="100"/>
      <c r="U7" s="99"/>
      <c r="V7" s="98"/>
      <c r="W7" s="96"/>
      <c r="X7" s="101"/>
      <c r="Y7" s="99"/>
      <c r="Z7" s="98"/>
      <c r="AA7" s="96"/>
      <c r="AB7" s="101"/>
      <c r="AC7" s="99"/>
      <c r="AD7" s="98"/>
      <c r="AE7" s="96"/>
      <c r="AF7" s="101"/>
      <c r="AG7" s="99"/>
      <c r="AH7" s="98"/>
      <c r="AI7" s="96"/>
      <c r="AJ7" s="101"/>
    </row>
    <row r="8" spans="2:36" ht="39" customHeight="1" x14ac:dyDescent="0.3">
      <c r="B8" s="73">
        <v>5</v>
      </c>
      <c r="C8" s="25" t="s">
        <v>103</v>
      </c>
      <c r="D8" s="51">
        <v>435</v>
      </c>
      <c r="E8" s="99">
        <v>4</v>
      </c>
      <c r="F8" s="97">
        <v>32</v>
      </c>
      <c r="G8" s="96">
        <v>7</v>
      </c>
      <c r="H8" s="100">
        <v>3</v>
      </c>
      <c r="I8" s="96">
        <f t="shared" si="0"/>
        <v>11</v>
      </c>
      <c r="J8" s="100">
        <f t="shared" si="1"/>
        <v>35</v>
      </c>
      <c r="K8" s="96">
        <v>11</v>
      </c>
      <c r="L8" s="100">
        <v>35</v>
      </c>
      <c r="M8" s="99"/>
      <c r="N8" s="97"/>
      <c r="O8" s="96"/>
      <c r="P8" s="100"/>
      <c r="Q8" s="96"/>
      <c r="R8" s="100"/>
      <c r="S8" s="96"/>
      <c r="T8" s="100"/>
      <c r="U8" s="99"/>
      <c r="V8" s="97"/>
      <c r="W8" s="96"/>
      <c r="X8" s="100"/>
      <c r="Y8" s="99"/>
      <c r="Z8" s="97"/>
      <c r="AA8" s="96"/>
      <c r="AB8" s="100"/>
      <c r="AC8" s="99"/>
      <c r="AD8" s="97"/>
      <c r="AE8" s="96"/>
      <c r="AF8" s="100"/>
      <c r="AG8" s="99"/>
      <c r="AH8" s="97"/>
      <c r="AI8" s="96"/>
      <c r="AJ8" s="100"/>
    </row>
    <row r="9" spans="2:36" ht="39" customHeight="1" x14ac:dyDescent="0.3">
      <c r="B9" s="73">
        <v>6</v>
      </c>
      <c r="C9" s="25" t="s">
        <v>163</v>
      </c>
      <c r="D9" s="52">
        <v>185</v>
      </c>
      <c r="E9" s="99">
        <v>1</v>
      </c>
      <c r="F9" s="98">
        <v>73</v>
      </c>
      <c r="G9" s="96">
        <v>1</v>
      </c>
      <c r="H9" s="100">
        <v>15</v>
      </c>
      <c r="I9" s="96">
        <f t="shared" si="0"/>
        <v>2</v>
      </c>
      <c r="J9" s="100">
        <f t="shared" si="1"/>
        <v>88</v>
      </c>
      <c r="K9" s="96">
        <v>2</v>
      </c>
      <c r="L9" s="101">
        <v>88</v>
      </c>
      <c r="M9" s="99"/>
      <c r="N9" s="98"/>
      <c r="O9" s="96"/>
      <c r="P9" s="101"/>
      <c r="Q9" s="96"/>
      <c r="R9" s="100"/>
      <c r="S9" s="96"/>
      <c r="T9" s="100"/>
      <c r="U9" s="99"/>
      <c r="V9" s="98"/>
      <c r="W9" s="96"/>
      <c r="X9" s="101"/>
      <c r="Y9" s="99"/>
      <c r="Z9" s="98"/>
      <c r="AA9" s="96"/>
      <c r="AB9" s="101"/>
      <c r="AC9" s="99"/>
      <c r="AD9" s="98"/>
      <c r="AE9" s="96"/>
      <c r="AF9" s="101"/>
      <c r="AG9" s="99"/>
      <c r="AH9" s="98"/>
      <c r="AI9" s="96"/>
      <c r="AJ9" s="101"/>
    </row>
    <row r="10" spans="2:36" ht="39" customHeight="1" x14ac:dyDescent="0.3">
      <c r="B10" s="73">
        <v>7</v>
      </c>
      <c r="C10" s="25" t="s">
        <v>164</v>
      </c>
      <c r="D10" s="52">
        <v>108</v>
      </c>
      <c r="E10" s="99">
        <v>8</v>
      </c>
      <c r="F10" s="98">
        <v>2</v>
      </c>
      <c r="G10" s="96"/>
      <c r="H10" s="100">
        <v>12</v>
      </c>
      <c r="I10" s="96">
        <f t="shared" si="0"/>
        <v>8</v>
      </c>
      <c r="J10" s="100">
        <f t="shared" si="1"/>
        <v>14</v>
      </c>
      <c r="K10" s="96">
        <v>8</v>
      </c>
      <c r="L10" s="101">
        <v>14</v>
      </c>
      <c r="M10" s="99"/>
      <c r="N10" s="98"/>
      <c r="O10" s="96"/>
      <c r="P10" s="101"/>
      <c r="Q10" s="96"/>
      <c r="R10" s="100"/>
      <c r="S10" s="96"/>
      <c r="T10" s="100"/>
      <c r="U10" s="99"/>
      <c r="V10" s="98"/>
      <c r="W10" s="96"/>
      <c r="X10" s="101"/>
      <c r="Y10" s="99"/>
      <c r="Z10" s="98"/>
      <c r="AA10" s="96"/>
      <c r="AB10" s="101"/>
      <c r="AC10" s="99"/>
      <c r="AD10" s="98"/>
      <c r="AE10" s="96"/>
      <c r="AF10" s="101"/>
      <c r="AG10" s="99"/>
      <c r="AH10" s="98"/>
      <c r="AI10" s="96"/>
      <c r="AJ10" s="101"/>
    </row>
    <row r="11" spans="2:36" ht="39" customHeight="1" x14ac:dyDescent="0.3">
      <c r="B11" s="73">
        <v>8</v>
      </c>
      <c r="C11" s="25" t="s">
        <v>105</v>
      </c>
      <c r="D11" s="52">
        <v>185</v>
      </c>
      <c r="E11" s="99">
        <v>11</v>
      </c>
      <c r="F11" s="98">
        <v>91</v>
      </c>
      <c r="G11" s="96">
        <v>9</v>
      </c>
      <c r="H11" s="100">
        <v>6</v>
      </c>
      <c r="I11" s="96">
        <f t="shared" si="0"/>
        <v>20</v>
      </c>
      <c r="J11" s="100">
        <f t="shared" si="1"/>
        <v>97</v>
      </c>
      <c r="K11" s="96">
        <v>8</v>
      </c>
      <c r="L11" s="101">
        <v>98</v>
      </c>
      <c r="M11" s="99"/>
      <c r="N11" s="98"/>
      <c r="O11" s="96"/>
      <c r="P11" s="101"/>
      <c r="Q11" s="96"/>
      <c r="R11" s="100"/>
      <c r="S11" s="96"/>
      <c r="T11" s="100"/>
      <c r="U11" s="99"/>
      <c r="V11" s="98"/>
      <c r="W11" s="96"/>
      <c r="X11" s="101"/>
      <c r="Y11" s="99"/>
      <c r="Z11" s="98"/>
      <c r="AA11" s="96"/>
      <c r="AB11" s="101"/>
      <c r="AC11" s="99"/>
      <c r="AD11" s="98"/>
      <c r="AE11" s="96"/>
      <c r="AF11" s="101"/>
      <c r="AG11" s="99"/>
      <c r="AH11" s="98"/>
      <c r="AI11" s="96"/>
      <c r="AJ11" s="101"/>
    </row>
    <row r="12" spans="2:36" ht="39" customHeight="1" x14ac:dyDescent="0.3">
      <c r="B12" s="73">
        <v>9</v>
      </c>
      <c r="C12" s="25" t="s">
        <v>108</v>
      </c>
      <c r="D12" s="52">
        <v>456</v>
      </c>
      <c r="E12" s="99">
        <v>7</v>
      </c>
      <c r="F12" s="98">
        <v>71</v>
      </c>
      <c r="G12" s="96">
        <v>1</v>
      </c>
      <c r="H12" s="100"/>
      <c r="I12" s="96">
        <f t="shared" si="0"/>
        <v>8</v>
      </c>
      <c r="J12" s="100">
        <f t="shared" si="1"/>
        <v>71</v>
      </c>
      <c r="K12" s="96">
        <v>8</v>
      </c>
      <c r="L12" s="101">
        <v>71</v>
      </c>
      <c r="M12" s="99"/>
      <c r="N12" s="98"/>
      <c r="O12" s="96"/>
      <c r="P12" s="101">
        <v>1</v>
      </c>
      <c r="Q12" s="96"/>
      <c r="R12" s="100"/>
      <c r="S12" s="96"/>
      <c r="T12" s="100"/>
      <c r="U12" s="99"/>
      <c r="V12" s="98"/>
      <c r="W12" s="96"/>
      <c r="X12" s="101"/>
      <c r="Y12" s="99"/>
      <c r="Z12" s="98"/>
      <c r="AA12" s="96"/>
      <c r="AB12" s="101"/>
      <c r="AC12" s="99"/>
      <c r="AD12" s="98"/>
      <c r="AE12" s="96"/>
      <c r="AF12" s="101"/>
      <c r="AG12" s="99"/>
      <c r="AH12" s="98"/>
      <c r="AI12" s="96"/>
      <c r="AJ12" s="101"/>
    </row>
    <row r="13" spans="2:36" ht="39" customHeight="1" x14ac:dyDescent="0.3">
      <c r="B13" s="73">
        <v>10</v>
      </c>
      <c r="C13" s="25" t="s">
        <v>109</v>
      </c>
      <c r="D13" s="52">
        <v>305</v>
      </c>
      <c r="E13" s="99">
        <v>6</v>
      </c>
      <c r="F13" s="98">
        <v>53</v>
      </c>
      <c r="G13" s="96">
        <v>10</v>
      </c>
      <c r="H13" s="100">
        <v>1</v>
      </c>
      <c r="I13" s="96">
        <f t="shared" si="0"/>
        <v>16</v>
      </c>
      <c r="J13" s="100">
        <f t="shared" si="1"/>
        <v>54</v>
      </c>
      <c r="K13" s="96">
        <v>4</v>
      </c>
      <c r="L13" s="101">
        <v>55</v>
      </c>
      <c r="M13" s="99"/>
      <c r="N13" s="98"/>
      <c r="O13" s="96">
        <v>3</v>
      </c>
      <c r="P13" s="101"/>
      <c r="Q13" s="96"/>
      <c r="R13" s="100"/>
      <c r="S13" s="96"/>
      <c r="T13" s="100"/>
      <c r="U13" s="99"/>
      <c r="V13" s="98"/>
      <c r="W13" s="96"/>
      <c r="X13" s="101"/>
      <c r="Y13" s="99"/>
      <c r="Z13" s="98"/>
      <c r="AA13" s="96"/>
      <c r="AB13" s="101"/>
      <c r="AC13" s="99"/>
      <c r="AD13" s="98"/>
      <c r="AE13" s="96"/>
      <c r="AF13" s="101"/>
      <c r="AG13" s="99"/>
      <c r="AH13" s="98"/>
      <c r="AI13" s="96"/>
      <c r="AJ13" s="101"/>
    </row>
    <row r="14" spans="2:36" ht="39" customHeight="1" x14ac:dyDescent="0.3">
      <c r="B14" s="73">
        <v>11</v>
      </c>
      <c r="C14" s="25" t="s">
        <v>106</v>
      </c>
      <c r="D14" s="52">
        <v>285</v>
      </c>
      <c r="E14" s="99">
        <v>4</v>
      </c>
      <c r="F14" s="98">
        <v>13</v>
      </c>
      <c r="G14" s="96">
        <v>10</v>
      </c>
      <c r="H14" s="100">
        <v>3</v>
      </c>
      <c r="I14" s="96">
        <f t="shared" si="0"/>
        <v>14</v>
      </c>
      <c r="J14" s="100">
        <f t="shared" si="1"/>
        <v>16</v>
      </c>
      <c r="K14" s="96">
        <v>2</v>
      </c>
      <c r="L14" s="101">
        <v>17</v>
      </c>
      <c r="M14" s="99"/>
      <c r="N14" s="98"/>
      <c r="O14" s="96">
        <v>11</v>
      </c>
      <c r="P14" s="101"/>
      <c r="Q14" s="96"/>
      <c r="R14" s="100"/>
      <c r="S14" s="96"/>
      <c r="T14" s="100"/>
      <c r="U14" s="99"/>
      <c r="V14" s="98"/>
      <c r="W14" s="96"/>
      <c r="X14" s="101"/>
      <c r="Y14" s="99"/>
      <c r="Z14" s="98"/>
      <c r="AA14" s="96"/>
      <c r="AB14" s="101"/>
      <c r="AC14" s="99"/>
      <c r="AD14" s="98"/>
      <c r="AE14" s="96"/>
      <c r="AF14" s="101"/>
      <c r="AG14" s="99"/>
      <c r="AH14" s="98"/>
      <c r="AI14" s="96"/>
      <c r="AJ14" s="101"/>
    </row>
    <row r="15" spans="2:36" ht="39" customHeight="1" x14ac:dyDescent="0.3">
      <c r="B15" s="73">
        <v>12</v>
      </c>
      <c r="C15" s="25" t="s">
        <v>107</v>
      </c>
      <c r="D15" s="52">
        <v>400</v>
      </c>
      <c r="E15" s="99">
        <v>2</v>
      </c>
      <c r="F15" s="98">
        <v>10</v>
      </c>
      <c r="G15" s="96">
        <v>7</v>
      </c>
      <c r="H15" s="100">
        <v>1</v>
      </c>
      <c r="I15" s="96">
        <f t="shared" si="0"/>
        <v>9</v>
      </c>
      <c r="J15" s="100">
        <f t="shared" si="1"/>
        <v>11</v>
      </c>
      <c r="K15" s="96">
        <v>9</v>
      </c>
      <c r="L15" s="101">
        <v>11</v>
      </c>
      <c r="M15" s="99"/>
      <c r="N15" s="98"/>
      <c r="O15" s="96">
        <v>3</v>
      </c>
      <c r="P15" s="101">
        <v>1</v>
      </c>
      <c r="Q15" s="96"/>
      <c r="R15" s="100"/>
      <c r="S15" s="96"/>
      <c r="T15" s="100"/>
      <c r="U15" s="99"/>
      <c r="V15" s="98"/>
      <c r="W15" s="96"/>
      <c r="X15" s="101"/>
      <c r="Y15" s="99"/>
      <c r="Z15" s="98"/>
      <c r="AA15" s="96"/>
      <c r="AB15" s="101"/>
      <c r="AC15" s="99"/>
      <c r="AD15" s="98"/>
      <c r="AE15" s="96"/>
      <c r="AF15" s="101"/>
      <c r="AG15" s="99"/>
      <c r="AH15" s="98"/>
      <c r="AI15" s="96"/>
      <c r="AJ15" s="101"/>
    </row>
    <row r="16" spans="2:36" ht="39" customHeight="1" x14ac:dyDescent="0.3">
      <c r="B16" s="73">
        <v>13</v>
      </c>
      <c r="C16" s="25" t="s">
        <v>110</v>
      </c>
      <c r="D16" s="52">
        <v>450</v>
      </c>
      <c r="E16" s="99">
        <v>11</v>
      </c>
      <c r="F16" s="98">
        <v>36</v>
      </c>
      <c r="G16" s="96"/>
      <c r="H16" s="100">
        <v>4</v>
      </c>
      <c r="I16" s="96">
        <f t="shared" si="0"/>
        <v>11</v>
      </c>
      <c r="J16" s="100">
        <f t="shared" si="1"/>
        <v>40</v>
      </c>
      <c r="K16" s="96">
        <v>11</v>
      </c>
      <c r="L16" s="101">
        <v>40</v>
      </c>
      <c r="M16" s="99"/>
      <c r="N16" s="98"/>
      <c r="O16" s="96"/>
      <c r="P16" s="101"/>
      <c r="Q16" s="96"/>
      <c r="R16" s="100"/>
      <c r="S16" s="96"/>
      <c r="T16" s="100"/>
      <c r="U16" s="99"/>
      <c r="V16" s="98"/>
      <c r="W16" s="96"/>
      <c r="X16" s="101"/>
      <c r="Y16" s="99"/>
      <c r="Z16" s="98"/>
      <c r="AA16" s="96"/>
      <c r="AB16" s="101"/>
      <c r="AC16" s="99"/>
      <c r="AD16" s="98"/>
      <c r="AE16" s="96"/>
      <c r="AF16" s="101"/>
      <c r="AG16" s="99"/>
      <c r="AH16" s="98"/>
      <c r="AI16" s="96"/>
      <c r="AJ16" s="101"/>
    </row>
    <row r="17" spans="2:36" ht="39" customHeight="1" x14ac:dyDescent="0.3">
      <c r="B17" s="73">
        <v>14</v>
      </c>
      <c r="C17" s="25" t="s">
        <v>111</v>
      </c>
      <c r="D17" s="52">
        <v>770</v>
      </c>
      <c r="E17" s="99"/>
      <c r="F17" s="98">
        <v>10</v>
      </c>
      <c r="G17" s="96">
        <v>6</v>
      </c>
      <c r="H17" s="100">
        <v>4</v>
      </c>
      <c r="I17" s="96">
        <f t="shared" si="0"/>
        <v>6</v>
      </c>
      <c r="J17" s="100">
        <f t="shared" si="1"/>
        <v>14</v>
      </c>
      <c r="K17" s="96">
        <v>6</v>
      </c>
      <c r="L17" s="101">
        <v>14</v>
      </c>
      <c r="M17" s="99"/>
      <c r="N17" s="98"/>
      <c r="O17" s="96"/>
      <c r="P17" s="101"/>
      <c r="Q17" s="96"/>
      <c r="R17" s="100"/>
      <c r="S17" s="96"/>
      <c r="T17" s="100"/>
      <c r="U17" s="99"/>
      <c r="V17" s="98"/>
      <c r="W17" s="96"/>
      <c r="X17" s="101"/>
      <c r="Y17" s="99"/>
      <c r="Z17" s="98"/>
      <c r="AA17" s="96"/>
      <c r="AB17" s="101"/>
      <c r="AC17" s="99"/>
      <c r="AD17" s="98"/>
      <c r="AE17" s="96"/>
      <c r="AF17" s="101"/>
      <c r="AG17" s="99"/>
      <c r="AH17" s="98"/>
      <c r="AI17" s="96"/>
      <c r="AJ17" s="101"/>
    </row>
    <row r="18" spans="2:36" ht="39.6" customHeight="1" x14ac:dyDescent="0.3">
      <c r="B18" s="73">
        <v>15</v>
      </c>
      <c r="C18" s="25" t="s">
        <v>203</v>
      </c>
      <c r="D18" s="52">
        <v>677</v>
      </c>
      <c r="E18" s="99">
        <v>1</v>
      </c>
      <c r="F18" s="98">
        <v>17</v>
      </c>
      <c r="G18" s="96">
        <v>5</v>
      </c>
      <c r="H18" s="100">
        <v>5</v>
      </c>
      <c r="I18" s="96">
        <f t="shared" si="0"/>
        <v>6</v>
      </c>
      <c r="J18" s="100">
        <f t="shared" si="1"/>
        <v>22</v>
      </c>
      <c r="K18" s="96">
        <v>6</v>
      </c>
      <c r="L18" s="101">
        <v>22</v>
      </c>
      <c r="M18" s="99"/>
      <c r="N18" s="98"/>
      <c r="O18" s="96">
        <v>7</v>
      </c>
      <c r="P18" s="101"/>
      <c r="Q18" s="96"/>
      <c r="R18" s="100"/>
      <c r="S18" s="96"/>
      <c r="T18" s="100"/>
      <c r="U18" s="99"/>
      <c r="V18" s="98"/>
      <c r="W18" s="96"/>
      <c r="X18" s="101"/>
      <c r="Y18" s="99"/>
      <c r="Z18" s="98"/>
      <c r="AA18" s="96"/>
      <c r="AB18" s="101"/>
      <c r="AC18" s="99"/>
      <c r="AD18" s="98"/>
      <c r="AE18" s="96"/>
      <c r="AF18" s="101"/>
      <c r="AG18" s="99"/>
      <c r="AH18" s="98"/>
      <c r="AI18" s="96"/>
      <c r="AJ18" s="101"/>
    </row>
    <row r="19" spans="2:36" ht="39" customHeight="1" x14ac:dyDescent="0.3">
      <c r="B19" s="73">
        <v>16</v>
      </c>
      <c r="C19" s="25" t="s">
        <v>114</v>
      </c>
      <c r="D19" s="52">
        <v>1150</v>
      </c>
      <c r="E19" s="99">
        <v>5</v>
      </c>
      <c r="F19" s="98">
        <v>3</v>
      </c>
      <c r="G19" s="96">
        <v>6</v>
      </c>
      <c r="H19" s="100">
        <v>2</v>
      </c>
      <c r="I19" s="96">
        <f t="shared" si="0"/>
        <v>11</v>
      </c>
      <c r="J19" s="100">
        <f t="shared" si="1"/>
        <v>5</v>
      </c>
      <c r="K19" s="96">
        <v>11</v>
      </c>
      <c r="L19" s="101">
        <v>5</v>
      </c>
      <c r="M19" s="99"/>
      <c r="N19" s="98"/>
      <c r="O19" s="96">
        <v>1</v>
      </c>
      <c r="P19" s="101"/>
      <c r="Q19" s="96"/>
      <c r="R19" s="100"/>
      <c r="S19" s="96"/>
      <c r="T19" s="100"/>
      <c r="U19" s="99"/>
      <c r="V19" s="98"/>
      <c r="W19" s="96"/>
      <c r="X19" s="101"/>
      <c r="Y19" s="99"/>
      <c r="Z19" s="98"/>
      <c r="AA19" s="96"/>
      <c r="AB19" s="101"/>
      <c r="AC19" s="99"/>
      <c r="AD19" s="98"/>
      <c r="AE19" s="96"/>
      <c r="AF19" s="101"/>
      <c r="AG19" s="99"/>
      <c r="AH19" s="98"/>
      <c r="AI19" s="96"/>
      <c r="AJ19" s="101"/>
    </row>
    <row r="20" spans="2:36" ht="39" customHeight="1" x14ac:dyDescent="0.3">
      <c r="B20" s="73">
        <v>17</v>
      </c>
      <c r="C20" s="25" t="s">
        <v>198</v>
      </c>
      <c r="D20" s="52">
        <v>1150</v>
      </c>
      <c r="E20" s="99">
        <v>7</v>
      </c>
      <c r="F20" s="98">
        <v>8</v>
      </c>
      <c r="G20" s="96">
        <v>5</v>
      </c>
      <c r="H20" s="100">
        <v>2</v>
      </c>
      <c r="I20" s="96">
        <f t="shared" si="0"/>
        <v>12</v>
      </c>
      <c r="J20" s="100">
        <f t="shared" si="1"/>
        <v>10</v>
      </c>
      <c r="K20" s="96"/>
      <c r="L20" s="101">
        <v>11</v>
      </c>
      <c r="M20" s="99"/>
      <c r="N20" s="98"/>
      <c r="O20" s="96">
        <v>2</v>
      </c>
      <c r="P20" s="101"/>
      <c r="Q20" s="96"/>
      <c r="R20" s="100"/>
      <c r="S20" s="96"/>
      <c r="T20" s="100"/>
      <c r="U20" s="99"/>
      <c r="V20" s="98"/>
      <c r="W20" s="96"/>
      <c r="X20" s="101"/>
      <c r="Y20" s="99"/>
      <c r="Z20" s="98"/>
      <c r="AA20" s="96"/>
      <c r="AB20" s="101"/>
      <c r="AC20" s="99"/>
      <c r="AD20" s="98"/>
      <c r="AE20" s="96"/>
      <c r="AF20" s="101"/>
      <c r="AG20" s="99"/>
      <c r="AH20" s="98"/>
      <c r="AI20" s="96"/>
      <c r="AJ20" s="101"/>
    </row>
    <row r="21" spans="2:36" ht="39" customHeight="1" x14ac:dyDescent="0.3">
      <c r="B21" s="73">
        <v>18</v>
      </c>
      <c r="C21" s="25" t="s">
        <v>115</v>
      </c>
      <c r="D21" s="52">
        <v>410</v>
      </c>
      <c r="E21" s="99">
        <v>3</v>
      </c>
      <c r="F21" s="98">
        <v>40</v>
      </c>
      <c r="G21" s="96">
        <v>9</v>
      </c>
      <c r="H21" s="100">
        <v>2</v>
      </c>
      <c r="I21" s="96">
        <f t="shared" si="0"/>
        <v>12</v>
      </c>
      <c r="J21" s="100">
        <f t="shared" si="1"/>
        <v>42</v>
      </c>
      <c r="K21" s="96"/>
      <c r="L21" s="101">
        <v>43</v>
      </c>
      <c r="M21" s="99"/>
      <c r="N21" s="98"/>
      <c r="O21" s="96"/>
      <c r="P21" s="101"/>
      <c r="Q21" s="96"/>
      <c r="R21" s="100"/>
      <c r="S21" s="96"/>
      <c r="T21" s="100"/>
      <c r="U21" s="99"/>
      <c r="V21" s="98"/>
      <c r="W21" s="96"/>
      <c r="X21" s="101"/>
      <c r="Y21" s="99"/>
      <c r="Z21" s="98"/>
      <c r="AA21" s="96"/>
      <c r="AB21" s="101"/>
      <c r="AC21" s="99"/>
      <c r="AD21" s="98"/>
      <c r="AE21" s="96"/>
      <c r="AF21" s="101"/>
      <c r="AG21" s="99"/>
      <c r="AH21" s="98"/>
      <c r="AI21" s="96"/>
      <c r="AJ21" s="101"/>
    </row>
    <row r="22" spans="2:36" ht="39" customHeight="1" x14ac:dyDescent="0.3">
      <c r="B22" s="73">
        <v>19</v>
      </c>
      <c r="C22" s="25" t="s">
        <v>116</v>
      </c>
      <c r="D22" s="52">
        <v>570</v>
      </c>
      <c r="E22" s="99">
        <v>11</v>
      </c>
      <c r="F22" s="98">
        <v>15</v>
      </c>
      <c r="G22" s="96"/>
      <c r="H22" s="100">
        <v>1</v>
      </c>
      <c r="I22" s="96">
        <f t="shared" si="0"/>
        <v>11</v>
      </c>
      <c r="J22" s="100">
        <f t="shared" si="1"/>
        <v>16</v>
      </c>
      <c r="K22" s="96">
        <v>11</v>
      </c>
      <c r="L22" s="101">
        <v>16</v>
      </c>
      <c r="M22" s="99"/>
      <c r="N22" s="98"/>
      <c r="O22" s="96"/>
      <c r="P22" s="101"/>
      <c r="Q22" s="96"/>
      <c r="R22" s="100"/>
      <c r="S22" s="96"/>
      <c r="T22" s="100"/>
      <c r="U22" s="99"/>
      <c r="V22" s="98"/>
      <c r="W22" s="96"/>
      <c r="X22" s="101"/>
      <c r="Y22" s="99"/>
      <c r="Z22" s="98"/>
      <c r="AA22" s="96"/>
      <c r="AB22" s="101"/>
      <c r="AC22" s="99"/>
      <c r="AD22" s="98"/>
      <c r="AE22" s="96"/>
      <c r="AF22" s="101"/>
      <c r="AG22" s="99"/>
      <c r="AH22" s="98"/>
      <c r="AI22" s="96"/>
      <c r="AJ22" s="101"/>
    </row>
    <row r="23" spans="2:36" ht="39" customHeight="1" x14ac:dyDescent="0.3">
      <c r="B23" s="73">
        <v>20</v>
      </c>
      <c r="C23" s="25" t="s">
        <v>199</v>
      </c>
      <c r="D23" s="52">
        <v>1137</v>
      </c>
      <c r="E23" s="99">
        <v>3</v>
      </c>
      <c r="F23" s="98"/>
      <c r="G23" s="96">
        <v>9</v>
      </c>
      <c r="H23" s="100"/>
      <c r="I23" s="96">
        <f t="shared" si="0"/>
        <v>12</v>
      </c>
      <c r="J23" s="100">
        <f t="shared" si="1"/>
        <v>0</v>
      </c>
      <c r="K23" s="96"/>
      <c r="L23" s="101">
        <v>1</v>
      </c>
      <c r="M23" s="99"/>
      <c r="N23" s="98"/>
      <c r="O23" s="96"/>
      <c r="P23" s="101"/>
      <c r="Q23" s="96"/>
      <c r="R23" s="100"/>
      <c r="S23" s="96"/>
      <c r="T23" s="100"/>
      <c r="U23" s="99"/>
      <c r="V23" s="98"/>
      <c r="W23" s="96"/>
      <c r="X23" s="101"/>
      <c r="Y23" s="99"/>
      <c r="Z23" s="98"/>
      <c r="AA23" s="96"/>
      <c r="AB23" s="101"/>
      <c r="AC23" s="99"/>
      <c r="AD23" s="98"/>
      <c r="AE23" s="96"/>
      <c r="AF23" s="101"/>
      <c r="AG23" s="99"/>
      <c r="AH23" s="98"/>
      <c r="AI23" s="96"/>
      <c r="AJ23" s="101"/>
    </row>
    <row r="24" spans="2:36" ht="39" customHeight="1" x14ac:dyDescent="0.3">
      <c r="B24" s="73">
        <v>21</v>
      </c>
      <c r="C24" s="25" t="s">
        <v>117</v>
      </c>
      <c r="D24" s="52">
        <v>255</v>
      </c>
      <c r="E24" s="99"/>
      <c r="F24" s="98">
        <v>14</v>
      </c>
      <c r="G24" s="96">
        <v>11</v>
      </c>
      <c r="H24" s="100">
        <v>6</v>
      </c>
      <c r="I24" s="96">
        <f t="shared" si="0"/>
        <v>11</v>
      </c>
      <c r="J24" s="100">
        <f t="shared" si="1"/>
        <v>20</v>
      </c>
      <c r="K24" s="96">
        <v>11</v>
      </c>
      <c r="L24" s="101">
        <v>20</v>
      </c>
      <c r="M24" s="99"/>
      <c r="N24" s="98"/>
      <c r="O24" s="96"/>
      <c r="P24" s="101"/>
      <c r="Q24" s="96"/>
      <c r="R24" s="100"/>
      <c r="S24" s="96"/>
      <c r="T24" s="100"/>
      <c r="U24" s="99"/>
      <c r="V24" s="98"/>
      <c r="W24" s="96"/>
      <c r="X24" s="101"/>
      <c r="Y24" s="99"/>
      <c r="Z24" s="98"/>
      <c r="AA24" s="96"/>
      <c r="AB24" s="101"/>
      <c r="AC24" s="99"/>
      <c r="AD24" s="98"/>
      <c r="AE24" s="96"/>
      <c r="AF24" s="101"/>
      <c r="AG24" s="99"/>
      <c r="AH24" s="98"/>
      <c r="AI24" s="96"/>
      <c r="AJ24" s="101"/>
    </row>
    <row r="25" spans="2:36" ht="39" customHeight="1" x14ac:dyDescent="0.3">
      <c r="B25" s="73">
        <v>22</v>
      </c>
      <c r="C25" s="25" t="s">
        <v>118</v>
      </c>
      <c r="D25" s="52">
        <v>380</v>
      </c>
      <c r="E25" s="99">
        <v>1</v>
      </c>
      <c r="F25" s="98"/>
      <c r="G25" s="96"/>
      <c r="H25" s="100"/>
      <c r="I25" s="96">
        <f t="shared" si="0"/>
        <v>1</v>
      </c>
      <c r="J25" s="100">
        <f t="shared" si="1"/>
        <v>0</v>
      </c>
      <c r="K25" s="96">
        <v>1</v>
      </c>
      <c r="L25" s="101">
        <v>0</v>
      </c>
      <c r="M25" s="99"/>
      <c r="N25" s="98"/>
      <c r="O25" s="96"/>
      <c r="P25" s="101"/>
      <c r="Q25" s="96"/>
      <c r="R25" s="100"/>
      <c r="S25" s="96"/>
      <c r="T25" s="100"/>
      <c r="U25" s="99"/>
      <c r="V25" s="98"/>
      <c r="W25" s="96"/>
      <c r="X25" s="101"/>
      <c r="Y25" s="99"/>
      <c r="Z25" s="98"/>
      <c r="AA25" s="96"/>
      <c r="AB25" s="101"/>
      <c r="AC25" s="99"/>
      <c r="AD25" s="98"/>
      <c r="AE25" s="96"/>
      <c r="AF25" s="101"/>
      <c r="AG25" s="99"/>
      <c r="AH25" s="98"/>
      <c r="AI25" s="96"/>
      <c r="AJ25" s="101"/>
    </row>
    <row r="26" spans="2:36" ht="39" customHeight="1" x14ac:dyDescent="0.3">
      <c r="B26" s="73">
        <v>23</v>
      </c>
      <c r="C26" s="25" t="s">
        <v>161</v>
      </c>
      <c r="D26" s="52">
        <v>290</v>
      </c>
      <c r="E26" s="99">
        <v>3</v>
      </c>
      <c r="F26" s="98">
        <v>15</v>
      </c>
      <c r="G26" s="96">
        <v>1</v>
      </c>
      <c r="H26" s="100">
        <v>7</v>
      </c>
      <c r="I26" s="96">
        <f t="shared" si="0"/>
        <v>4</v>
      </c>
      <c r="J26" s="100">
        <f t="shared" si="1"/>
        <v>22</v>
      </c>
      <c r="K26" s="96">
        <v>4</v>
      </c>
      <c r="L26" s="101">
        <v>22</v>
      </c>
      <c r="M26" s="99"/>
      <c r="N26" s="98"/>
      <c r="O26" s="96"/>
      <c r="P26" s="101"/>
      <c r="Q26" s="96"/>
      <c r="R26" s="100"/>
      <c r="S26" s="96"/>
      <c r="T26" s="100"/>
      <c r="U26" s="99"/>
      <c r="V26" s="98"/>
      <c r="W26" s="96"/>
      <c r="X26" s="101"/>
      <c r="Y26" s="99"/>
      <c r="Z26" s="98"/>
      <c r="AA26" s="96"/>
      <c r="AB26" s="101"/>
      <c r="AC26" s="99"/>
      <c r="AD26" s="98"/>
      <c r="AE26" s="96"/>
      <c r="AF26" s="101"/>
      <c r="AG26" s="99"/>
      <c r="AH26" s="98"/>
      <c r="AI26" s="96"/>
      <c r="AJ26" s="101"/>
    </row>
    <row r="27" spans="2:36" ht="39" customHeight="1" x14ac:dyDescent="0.3">
      <c r="B27" s="73">
        <v>24</v>
      </c>
      <c r="C27" s="25" t="s">
        <v>162</v>
      </c>
      <c r="D27" s="52">
        <v>430</v>
      </c>
      <c r="E27" s="99">
        <v>11</v>
      </c>
      <c r="F27" s="98">
        <v>15</v>
      </c>
      <c r="G27" s="96"/>
      <c r="H27" s="100">
        <v>5</v>
      </c>
      <c r="I27" s="96">
        <f t="shared" si="0"/>
        <v>11</v>
      </c>
      <c r="J27" s="100">
        <f t="shared" si="1"/>
        <v>20</v>
      </c>
      <c r="K27" s="96">
        <v>11</v>
      </c>
      <c r="L27" s="101">
        <v>20</v>
      </c>
      <c r="M27" s="99"/>
      <c r="N27" s="98"/>
      <c r="O27" s="96">
        <v>4</v>
      </c>
      <c r="P27" s="101">
        <v>1</v>
      </c>
      <c r="Q27" s="96"/>
      <c r="R27" s="100"/>
      <c r="S27" s="96"/>
      <c r="T27" s="100"/>
      <c r="U27" s="99"/>
      <c r="V27" s="98"/>
      <c r="W27" s="96"/>
      <c r="X27" s="101"/>
      <c r="Y27" s="99"/>
      <c r="Z27" s="98"/>
      <c r="AA27" s="96"/>
      <c r="AB27" s="101"/>
      <c r="AC27" s="99"/>
      <c r="AD27" s="98"/>
      <c r="AE27" s="96"/>
      <c r="AF27" s="101"/>
      <c r="AG27" s="99"/>
      <c r="AH27" s="98"/>
      <c r="AI27" s="96"/>
      <c r="AJ27" s="101"/>
    </row>
    <row r="28" spans="2:36" ht="39" customHeight="1" x14ac:dyDescent="0.3">
      <c r="B28" s="73">
        <v>25</v>
      </c>
      <c r="C28" s="25" t="s">
        <v>121</v>
      </c>
      <c r="D28" s="52">
        <v>265</v>
      </c>
      <c r="E28" s="99">
        <v>8</v>
      </c>
      <c r="F28" s="98">
        <v>73</v>
      </c>
      <c r="G28" s="96">
        <v>1</v>
      </c>
      <c r="H28" s="100">
        <v>15</v>
      </c>
      <c r="I28" s="96">
        <f t="shared" si="0"/>
        <v>9</v>
      </c>
      <c r="J28" s="100">
        <f t="shared" si="1"/>
        <v>88</v>
      </c>
      <c r="K28" s="96">
        <v>9</v>
      </c>
      <c r="L28" s="101">
        <v>88</v>
      </c>
      <c r="M28" s="99"/>
      <c r="N28" s="98"/>
      <c r="O28" s="96"/>
      <c r="P28" s="101"/>
      <c r="Q28" s="96"/>
      <c r="R28" s="100"/>
      <c r="S28" s="96"/>
      <c r="T28" s="100"/>
      <c r="U28" s="99"/>
      <c r="V28" s="98"/>
      <c r="W28" s="96"/>
      <c r="X28" s="101"/>
      <c r="Y28" s="99"/>
      <c r="Z28" s="98"/>
      <c r="AA28" s="96"/>
      <c r="AB28" s="101"/>
      <c r="AC28" s="99"/>
      <c r="AD28" s="98"/>
      <c r="AE28" s="96"/>
      <c r="AF28" s="101"/>
      <c r="AG28" s="99"/>
      <c r="AH28" s="98"/>
      <c r="AI28" s="96"/>
      <c r="AJ28" s="101"/>
    </row>
    <row r="29" spans="2:36" ht="39" customHeight="1" x14ac:dyDescent="0.3">
      <c r="B29" s="73">
        <v>26</v>
      </c>
      <c r="C29" s="25" t="s">
        <v>122</v>
      </c>
      <c r="D29" s="52">
        <v>185</v>
      </c>
      <c r="E29" s="99">
        <v>7</v>
      </c>
      <c r="F29" s="98">
        <v>89</v>
      </c>
      <c r="G29" s="96">
        <v>3</v>
      </c>
      <c r="H29" s="100">
        <v>15</v>
      </c>
      <c r="I29" s="96">
        <f t="shared" si="0"/>
        <v>10</v>
      </c>
      <c r="J29" s="100">
        <f t="shared" si="1"/>
        <v>104</v>
      </c>
      <c r="K29" s="96">
        <v>10</v>
      </c>
      <c r="L29" s="101">
        <v>104</v>
      </c>
      <c r="M29" s="99"/>
      <c r="N29" s="98"/>
      <c r="O29" s="96"/>
      <c r="P29" s="101"/>
      <c r="Q29" s="96"/>
      <c r="R29" s="100"/>
      <c r="S29" s="96"/>
      <c r="T29" s="100"/>
      <c r="U29" s="99"/>
      <c r="V29" s="98"/>
      <c r="W29" s="96"/>
      <c r="X29" s="101"/>
      <c r="Y29" s="99"/>
      <c r="Z29" s="98"/>
      <c r="AA29" s="96"/>
      <c r="AB29" s="101"/>
      <c r="AC29" s="99"/>
      <c r="AD29" s="98"/>
      <c r="AE29" s="96"/>
      <c r="AF29" s="101"/>
      <c r="AG29" s="99"/>
      <c r="AH29" s="98"/>
      <c r="AI29" s="96"/>
      <c r="AJ29" s="101"/>
    </row>
    <row r="30" spans="2:36" ht="39" customHeight="1" x14ac:dyDescent="0.3">
      <c r="B30" s="73">
        <v>27</v>
      </c>
      <c r="C30" s="25" t="s">
        <v>123</v>
      </c>
      <c r="D30" s="52">
        <v>276</v>
      </c>
      <c r="E30" s="99">
        <v>9</v>
      </c>
      <c r="F30" s="98">
        <v>47</v>
      </c>
      <c r="G30" s="96">
        <v>2</v>
      </c>
      <c r="H30" s="100">
        <v>8</v>
      </c>
      <c r="I30" s="96">
        <f t="shared" si="0"/>
        <v>11</v>
      </c>
      <c r="J30" s="100">
        <f t="shared" si="1"/>
        <v>55</v>
      </c>
      <c r="K30" s="96">
        <v>11</v>
      </c>
      <c r="L30" s="101">
        <v>55</v>
      </c>
      <c r="M30" s="99"/>
      <c r="N30" s="98"/>
      <c r="O30" s="96"/>
      <c r="P30" s="101">
        <v>8</v>
      </c>
      <c r="Q30" s="96"/>
      <c r="R30" s="100"/>
      <c r="S30" s="96"/>
      <c r="T30" s="100"/>
      <c r="U30" s="99"/>
      <c r="V30" s="98"/>
      <c r="W30" s="96"/>
      <c r="X30" s="101"/>
      <c r="Y30" s="99"/>
      <c r="Z30" s="98"/>
      <c r="AA30" s="96"/>
      <c r="AB30" s="101"/>
      <c r="AC30" s="99"/>
      <c r="AD30" s="98"/>
      <c r="AE30" s="96"/>
      <c r="AF30" s="101"/>
      <c r="AG30" s="99"/>
      <c r="AH30" s="98"/>
      <c r="AI30" s="96"/>
      <c r="AJ30" s="101"/>
    </row>
    <row r="31" spans="2:36" ht="39" customHeight="1" x14ac:dyDescent="0.3">
      <c r="B31" s="73">
        <v>28</v>
      </c>
      <c r="C31" s="25" t="s">
        <v>124</v>
      </c>
      <c r="D31" s="51">
        <v>465</v>
      </c>
      <c r="E31" s="99">
        <v>4</v>
      </c>
      <c r="F31" s="98"/>
      <c r="G31" s="96">
        <v>11</v>
      </c>
      <c r="H31" s="100"/>
      <c r="I31" s="96">
        <f t="shared" si="0"/>
        <v>15</v>
      </c>
      <c r="J31" s="100">
        <f t="shared" si="1"/>
        <v>0</v>
      </c>
      <c r="K31" s="96">
        <v>3</v>
      </c>
      <c r="L31" s="101">
        <v>1</v>
      </c>
      <c r="M31" s="99"/>
      <c r="N31" s="98"/>
      <c r="O31" s="96">
        <v>3</v>
      </c>
      <c r="P31" s="101">
        <v>1</v>
      </c>
      <c r="Q31" s="96"/>
      <c r="R31" s="100"/>
      <c r="S31" s="96"/>
      <c r="T31" s="100"/>
      <c r="U31" s="99"/>
      <c r="V31" s="98"/>
      <c r="W31" s="96"/>
      <c r="X31" s="101"/>
      <c r="Y31" s="99"/>
      <c r="Z31" s="98"/>
      <c r="AA31" s="96"/>
      <c r="AB31" s="101"/>
      <c r="AC31" s="99"/>
      <c r="AD31" s="98"/>
      <c r="AE31" s="96"/>
      <c r="AF31" s="101"/>
      <c r="AG31" s="99"/>
      <c r="AH31" s="98"/>
      <c r="AI31" s="96"/>
      <c r="AJ31" s="101"/>
    </row>
    <row r="32" spans="2:36" ht="39" customHeight="1" x14ac:dyDescent="0.3">
      <c r="B32" s="73">
        <v>29</v>
      </c>
      <c r="C32" s="25" t="s">
        <v>228</v>
      </c>
      <c r="D32" s="52">
        <v>912</v>
      </c>
      <c r="E32" s="99">
        <v>0</v>
      </c>
      <c r="F32" s="98">
        <v>1</v>
      </c>
      <c r="G32" s="96">
        <v>2</v>
      </c>
      <c r="H32" s="100">
        <v>2</v>
      </c>
      <c r="I32" s="96">
        <f t="shared" si="0"/>
        <v>2</v>
      </c>
      <c r="J32" s="100">
        <f t="shared" si="1"/>
        <v>3</v>
      </c>
      <c r="K32" s="96">
        <v>2</v>
      </c>
      <c r="L32" s="101">
        <v>3</v>
      </c>
      <c r="M32" s="99"/>
      <c r="N32" s="98"/>
      <c r="O32" s="96">
        <v>1</v>
      </c>
      <c r="P32" s="101"/>
      <c r="Q32" s="96"/>
      <c r="R32" s="100"/>
      <c r="S32" s="96"/>
      <c r="T32" s="100"/>
      <c r="U32" s="99"/>
      <c r="V32" s="98"/>
      <c r="W32" s="96"/>
      <c r="X32" s="101"/>
      <c r="Y32" s="99"/>
      <c r="Z32" s="98"/>
      <c r="AA32" s="96"/>
      <c r="AB32" s="101"/>
      <c r="AC32" s="99"/>
      <c r="AD32" s="98"/>
      <c r="AE32" s="96"/>
      <c r="AF32" s="101"/>
      <c r="AG32" s="99"/>
      <c r="AH32" s="98"/>
      <c r="AI32" s="96"/>
      <c r="AJ32" s="101"/>
    </row>
    <row r="33" spans="2:36" ht="39" customHeight="1" x14ac:dyDescent="0.3">
      <c r="B33" s="73">
        <v>30</v>
      </c>
      <c r="C33" s="25" t="s">
        <v>229</v>
      </c>
      <c r="D33" s="52">
        <v>1224</v>
      </c>
      <c r="E33" s="99">
        <v>0</v>
      </c>
      <c r="F33" s="98">
        <v>0</v>
      </c>
      <c r="G33" s="96">
        <v>3</v>
      </c>
      <c r="H33" s="100">
        <v>2</v>
      </c>
      <c r="I33" s="96">
        <f t="shared" si="0"/>
        <v>3</v>
      </c>
      <c r="J33" s="100">
        <f t="shared" si="1"/>
        <v>2</v>
      </c>
      <c r="K33" s="96">
        <v>3</v>
      </c>
      <c r="L33" s="101">
        <v>2</v>
      </c>
      <c r="M33" s="99"/>
      <c r="N33" s="98"/>
      <c r="O33" s="96">
        <v>9</v>
      </c>
      <c r="P33" s="101"/>
      <c r="Q33" s="96"/>
      <c r="R33" s="100"/>
      <c r="S33" s="96"/>
      <c r="T33" s="100"/>
      <c r="U33" s="99"/>
      <c r="V33" s="98"/>
      <c r="W33" s="96"/>
      <c r="X33" s="101"/>
      <c r="Y33" s="99"/>
      <c r="Z33" s="98"/>
      <c r="AA33" s="96"/>
      <c r="AB33" s="101"/>
      <c r="AC33" s="99"/>
      <c r="AD33" s="98"/>
      <c r="AE33" s="96"/>
      <c r="AF33" s="101"/>
      <c r="AG33" s="99"/>
      <c r="AH33" s="98"/>
      <c r="AI33" s="96"/>
      <c r="AJ33" s="101"/>
    </row>
    <row r="34" spans="2:36" ht="39" customHeight="1" x14ac:dyDescent="0.3">
      <c r="B34" s="73">
        <v>31</v>
      </c>
      <c r="C34" s="25" t="s">
        <v>231</v>
      </c>
      <c r="D34" s="52">
        <v>2457</v>
      </c>
      <c r="E34" s="99"/>
      <c r="F34" s="98"/>
      <c r="G34" s="96"/>
      <c r="H34" s="100">
        <v>2</v>
      </c>
      <c r="I34" s="96">
        <f t="shared" si="0"/>
        <v>0</v>
      </c>
      <c r="J34" s="100">
        <f t="shared" si="1"/>
        <v>2</v>
      </c>
      <c r="K34" s="96">
        <v>0</v>
      </c>
      <c r="L34" s="101">
        <v>2</v>
      </c>
      <c r="M34" s="99"/>
      <c r="N34" s="98"/>
      <c r="O34" s="96"/>
      <c r="P34" s="101"/>
      <c r="Q34" s="96"/>
      <c r="R34" s="100"/>
      <c r="S34" s="96"/>
      <c r="T34" s="100"/>
      <c r="U34" s="99"/>
      <c r="V34" s="98"/>
      <c r="W34" s="96"/>
      <c r="X34" s="101"/>
      <c r="Y34" s="99"/>
      <c r="Z34" s="98"/>
      <c r="AA34" s="96"/>
      <c r="AB34" s="101"/>
      <c r="AC34" s="99"/>
      <c r="AD34" s="98"/>
      <c r="AE34" s="96"/>
      <c r="AF34" s="101"/>
      <c r="AG34" s="99"/>
      <c r="AH34" s="98"/>
      <c r="AI34" s="96"/>
      <c r="AJ34" s="101"/>
    </row>
    <row r="35" spans="2:36" ht="39" customHeight="1" x14ac:dyDescent="0.3">
      <c r="B35" s="73">
        <v>32</v>
      </c>
      <c r="C35" s="25" t="s">
        <v>230</v>
      </c>
      <c r="D35" s="52">
        <v>1351.35</v>
      </c>
      <c r="E35" s="99"/>
      <c r="F35" s="98">
        <v>2</v>
      </c>
      <c r="G35" s="96">
        <v>4</v>
      </c>
      <c r="H35" s="100">
        <v>1</v>
      </c>
      <c r="I35" s="96">
        <f t="shared" si="0"/>
        <v>4</v>
      </c>
      <c r="J35" s="100">
        <f t="shared" si="1"/>
        <v>3</v>
      </c>
      <c r="K35" s="96">
        <v>4</v>
      </c>
      <c r="L35" s="101">
        <v>3</v>
      </c>
      <c r="M35" s="99"/>
      <c r="N35" s="98"/>
      <c r="O35" s="96">
        <v>2</v>
      </c>
      <c r="P35" s="101"/>
      <c r="Q35" s="96"/>
      <c r="R35" s="100"/>
      <c r="S35" s="96"/>
      <c r="T35" s="100"/>
      <c r="U35" s="99"/>
      <c r="V35" s="98"/>
      <c r="W35" s="96"/>
      <c r="X35" s="101"/>
      <c r="Y35" s="99"/>
      <c r="Z35" s="98"/>
      <c r="AA35" s="96"/>
      <c r="AB35" s="101"/>
      <c r="AC35" s="99"/>
      <c r="AD35" s="98"/>
      <c r="AE35" s="96"/>
      <c r="AF35" s="101"/>
      <c r="AG35" s="99"/>
      <c r="AH35" s="98"/>
      <c r="AI35" s="96"/>
      <c r="AJ35" s="101"/>
    </row>
    <row r="36" spans="2:36" ht="39" customHeight="1" thickBot="1" x14ac:dyDescent="0.2">
      <c r="B36" s="72"/>
      <c r="C36" s="30"/>
      <c r="D36" s="31"/>
      <c r="E36" s="53">
        <f t="shared" ref="E36:F36" si="2">SUM(E4:E35)</f>
        <v>148</v>
      </c>
      <c r="F36" s="53">
        <f t="shared" si="2"/>
        <v>831</v>
      </c>
      <c r="G36" s="53">
        <f>SUM(G4:G35)</f>
        <v>143</v>
      </c>
      <c r="H36" s="53">
        <f>SUM(H4:H35)</f>
        <v>135</v>
      </c>
      <c r="I36" s="53">
        <f>SUM(I4:I35)</f>
        <v>291</v>
      </c>
      <c r="J36" s="53">
        <f>SUM(J4:J35)</f>
        <v>966</v>
      </c>
      <c r="K36" s="102">
        <f t="shared" ref="K36:T36" si="3">SUM(K4:K35)</f>
        <v>195</v>
      </c>
      <c r="L36" s="102">
        <f t="shared" si="3"/>
        <v>974</v>
      </c>
      <c r="M36" s="102">
        <f t="shared" si="3"/>
        <v>0</v>
      </c>
      <c r="N36" s="102">
        <f t="shared" si="3"/>
        <v>0</v>
      </c>
      <c r="O36" s="102">
        <f t="shared" si="3"/>
        <v>46</v>
      </c>
      <c r="P36" s="102">
        <f t="shared" si="3"/>
        <v>12</v>
      </c>
      <c r="Q36" s="102">
        <f t="shared" si="3"/>
        <v>0</v>
      </c>
      <c r="R36" s="102">
        <f t="shared" si="3"/>
        <v>0</v>
      </c>
      <c r="S36" s="102">
        <f t="shared" si="3"/>
        <v>0</v>
      </c>
      <c r="T36" s="102">
        <f t="shared" si="3"/>
        <v>0</v>
      </c>
      <c r="U36" s="102">
        <f t="shared" ref="U36:AJ36" si="4">SUM(U4:U35)</f>
        <v>0</v>
      </c>
      <c r="V36" s="102">
        <f t="shared" si="4"/>
        <v>0</v>
      </c>
      <c r="W36" s="102">
        <f t="shared" si="4"/>
        <v>0</v>
      </c>
      <c r="X36" s="102">
        <f t="shared" si="4"/>
        <v>0</v>
      </c>
      <c r="Y36" s="102">
        <f t="shared" si="4"/>
        <v>0</v>
      </c>
      <c r="Z36" s="102">
        <f t="shared" si="4"/>
        <v>0</v>
      </c>
      <c r="AA36" s="102">
        <f t="shared" si="4"/>
        <v>0</v>
      </c>
      <c r="AB36" s="102">
        <f t="shared" si="4"/>
        <v>0</v>
      </c>
      <c r="AC36" s="102">
        <f t="shared" si="4"/>
        <v>0</v>
      </c>
      <c r="AD36" s="102">
        <f t="shared" si="4"/>
        <v>0</v>
      </c>
      <c r="AE36" s="102">
        <f t="shared" si="4"/>
        <v>0</v>
      </c>
      <c r="AF36" s="102">
        <f t="shared" si="4"/>
        <v>0</v>
      </c>
      <c r="AG36" s="102">
        <f t="shared" si="4"/>
        <v>0</v>
      </c>
      <c r="AH36" s="102">
        <f t="shared" si="4"/>
        <v>0</v>
      </c>
      <c r="AI36" s="102">
        <f t="shared" si="4"/>
        <v>0</v>
      </c>
      <c r="AJ36" s="102">
        <f t="shared" si="4"/>
        <v>0</v>
      </c>
    </row>
    <row r="37" spans="2:36" s="95" customFormat="1" ht="39" customHeight="1" x14ac:dyDescent="0.3"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</row>
    <row r="38" spans="2:36" s="95" customFormat="1" ht="39" customHeight="1" x14ac:dyDescent="0.3"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</row>
    <row r="39" spans="2:36" s="95" customFormat="1" ht="33.75" customHeight="1" x14ac:dyDescent="0.3">
      <c r="B39" s="94"/>
      <c r="C39" s="1"/>
      <c r="D39" s="1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</row>
    <row r="40" spans="2:36" s="95" customFormat="1" ht="33.75" customHeight="1" x14ac:dyDescent="0.3">
      <c r="B40" s="94"/>
      <c r="C40" s="1"/>
      <c r="D40" s="1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</row>
    <row r="41" spans="2:36" s="95" customFormat="1" ht="33.75" customHeight="1" x14ac:dyDescent="0.3">
      <c r="B41" s="94"/>
      <c r="C41" s="1"/>
      <c r="D41" s="1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</row>
    <row r="42" spans="2:36" s="95" customFormat="1" ht="33.75" customHeight="1" x14ac:dyDescent="0.3">
      <c r="B42" s="94"/>
      <c r="C42" s="1"/>
      <c r="D42" s="1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</row>
    <row r="43" spans="2:36" s="95" customFormat="1" ht="33.75" customHeight="1" x14ac:dyDescent="0.3">
      <c r="B43" s="94"/>
      <c r="C43" s="1"/>
      <c r="D43" s="1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</row>
    <row r="44" spans="2:36" s="95" customFormat="1" ht="33.75" customHeight="1" x14ac:dyDescent="0.3">
      <c r="B44" s="94"/>
      <c r="C44" s="1"/>
      <c r="D44" s="1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</row>
    <row r="45" spans="2:36" s="95" customFormat="1" ht="33.75" customHeight="1" x14ac:dyDescent="0.3">
      <c r="B45" s="94"/>
      <c r="C45" s="1"/>
      <c r="D45" s="1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</row>
    <row r="46" spans="2:36" s="95" customFormat="1" ht="33.75" customHeight="1" x14ac:dyDescent="0.3">
      <c r="B46" s="94"/>
      <c r="C46" s="1"/>
      <c r="D46" s="1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</row>
    <row r="47" spans="2:36" s="95" customFormat="1" ht="33.75" customHeight="1" x14ac:dyDescent="0.3">
      <c r="B47" s="94"/>
      <c r="C47" s="1"/>
      <c r="D47" s="1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</row>
    <row r="48" spans="2:36" s="95" customFormat="1" ht="33.75" customHeight="1" x14ac:dyDescent="0.3">
      <c r="B48" s="94"/>
      <c r="C48" s="1"/>
      <c r="D48" s="1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</row>
    <row r="49" spans="2:36" s="95" customFormat="1" ht="33.75" customHeight="1" x14ac:dyDescent="0.3">
      <c r="B49" s="94"/>
      <c r="C49" s="1"/>
      <c r="D49" s="1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</row>
    <row r="50" spans="2:36" s="95" customFormat="1" ht="33.75" customHeight="1" x14ac:dyDescent="0.3">
      <c r="B50" s="94"/>
      <c r="C50" s="1"/>
      <c r="D50" s="1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</row>
    <row r="51" spans="2:36" s="95" customFormat="1" ht="33.75" customHeight="1" x14ac:dyDescent="0.3">
      <c r="B51" s="94"/>
      <c r="C51" s="1"/>
      <c r="D51" s="1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</row>
    <row r="52" spans="2:36" s="95" customFormat="1" ht="33.75" customHeight="1" x14ac:dyDescent="0.3">
      <c r="B52" s="94"/>
      <c r="C52" s="1"/>
      <c r="D52" s="1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</row>
    <row r="53" spans="2:36" s="95" customFormat="1" ht="33.75" customHeight="1" x14ac:dyDescent="0.3">
      <c r="B53" s="94"/>
      <c r="C53" s="1"/>
      <c r="D53" s="1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</row>
    <row r="54" spans="2:36" s="95" customFormat="1" ht="33.75" customHeight="1" x14ac:dyDescent="0.3">
      <c r="B54" s="94"/>
      <c r="C54" s="1"/>
      <c r="D54" s="1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</row>
    <row r="55" spans="2:36" s="95" customFormat="1" ht="33.75" customHeight="1" x14ac:dyDescent="0.3">
      <c r="B55" s="94"/>
      <c r="C55" s="1"/>
      <c r="D55" s="1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</row>
    <row r="56" spans="2:36" s="95" customFormat="1" ht="33.75" customHeight="1" x14ac:dyDescent="0.3">
      <c r="B56" s="94"/>
      <c r="C56" s="1"/>
      <c r="D56" s="1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</row>
    <row r="57" spans="2:36" s="95" customFormat="1" ht="33.75" customHeight="1" x14ac:dyDescent="0.3">
      <c r="B57" s="94"/>
      <c r="C57" s="1"/>
      <c r="D57" s="1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</row>
    <row r="58" spans="2:36" s="95" customFormat="1" ht="33.75" customHeight="1" x14ac:dyDescent="0.3">
      <c r="B58" s="94"/>
      <c r="C58" s="1"/>
      <c r="D58" s="1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</row>
    <row r="59" spans="2:36" s="95" customFormat="1" ht="33.75" customHeight="1" x14ac:dyDescent="0.3">
      <c r="B59" s="94"/>
      <c r="C59" s="1"/>
      <c r="D59" s="1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</row>
    <row r="60" spans="2:36" s="95" customFormat="1" ht="33.75" customHeight="1" x14ac:dyDescent="0.3">
      <c r="B60" s="94"/>
      <c r="C60" s="1"/>
      <c r="D60" s="1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</row>
    <row r="61" spans="2:36" s="95" customFormat="1" ht="33.75" customHeight="1" x14ac:dyDescent="0.3">
      <c r="B61" s="94"/>
      <c r="C61" s="1"/>
      <c r="D61" s="1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</row>
    <row r="62" spans="2:36" s="95" customFormat="1" ht="33.75" customHeight="1" x14ac:dyDescent="0.3">
      <c r="B62" s="94"/>
      <c r="C62" s="1"/>
      <c r="D62" s="1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</row>
    <row r="63" spans="2:36" s="95" customFormat="1" ht="33.75" customHeight="1" x14ac:dyDescent="0.3">
      <c r="B63" s="94"/>
      <c r="C63" s="1"/>
      <c r="D63" s="1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</row>
    <row r="64" spans="2:36" s="95" customFormat="1" ht="33.75" customHeight="1" x14ac:dyDescent="0.3">
      <c r="B64" s="94"/>
      <c r="C64" s="1"/>
      <c r="D64" s="1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</row>
    <row r="65" spans="2:36" s="95" customFormat="1" ht="33.75" customHeight="1" x14ac:dyDescent="0.3">
      <c r="B65" s="94"/>
      <c r="C65" s="1"/>
      <c r="D65" s="1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</row>
    <row r="66" spans="2:36" s="95" customFormat="1" ht="33.75" customHeight="1" x14ac:dyDescent="0.3">
      <c r="B66" s="94"/>
      <c r="C66" s="1"/>
      <c r="D66" s="1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</row>
    <row r="67" spans="2:36" s="95" customFormat="1" ht="33.75" customHeight="1" x14ac:dyDescent="0.3">
      <c r="B67" s="94"/>
      <c r="C67" s="1"/>
      <c r="D67" s="1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</row>
    <row r="68" spans="2:36" s="95" customFormat="1" ht="33.75" customHeight="1" x14ac:dyDescent="0.3">
      <c r="B68" s="94"/>
      <c r="C68" s="1"/>
      <c r="D68" s="1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</row>
    <row r="69" spans="2:36" s="95" customFormat="1" ht="33.75" customHeight="1" x14ac:dyDescent="0.3">
      <c r="B69" s="94"/>
      <c r="C69" s="1"/>
      <c r="D69" s="1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</row>
    <row r="70" spans="2:36" s="95" customFormat="1" ht="33.75" customHeight="1" x14ac:dyDescent="0.3">
      <c r="B70" s="94"/>
      <c r="C70" s="1"/>
      <c r="D70" s="1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</row>
    <row r="71" spans="2:36" s="95" customFormat="1" ht="33.75" customHeight="1" x14ac:dyDescent="0.3">
      <c r="B71" s="94"/>
      <c r="C71" s="1"/>
      <c r="D71" s="1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</row>
    <row r="72" spans="2:36" s="95" customFormat="1" ht="33.75" customHeight="1" x14ac:dyDescent="0.3">
      <c r="B72" s="94"/>
      <c r="C72" s="1"/>
      <c r="D72" s="1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</row>
    <row r="73" spans="2:36" s="95" customFormat="1" ht="33.75" customHeight="1" x14ac:dyDescent="0.3">
      <c r="B73" s="94"/>
      <c r="C73" s="1"/>
      <c r="D73" s="1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</row>
    <row r="74" spans="2:36" s="95" customFormat="1" ht="33.75" customHeight="1" x14ac:dyDescent="0.3">
      <c r="B74" s="94"/>
      <c r="C74" s="1"/>
      <c r="D74" s="1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</row>
    <row r="75" spans="2:36" s="95" customFormat="1" ht="33.75" customHeight="1" x14ac:dyDescent="0.3">
      <c r="B75" s="94"/>
      <c r="C75" s="1"/>
      <c r="D75" s="1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</row>
    <row r="76" spans="2:36" s="95" customFormat="1" ht="33.75" customHeight="1" x14ac:dyDescent="0.3">
      <c r="B76" s="94"/>
      <c r="C76" s="1"/>
      <c r="D76" s="1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</row>
    <row r="77" spans="2:36" s="95" customFormat="1" ht="33.75" customHeight="1" x14ac:dyDescent="0.3">
      <c r="B77" s="94"/>
      <c r="C77" s="1"/>
      <c r="D77" s="1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</row>
    <row r="78" spans="2:36" s="95" customFormat="1" ht="33.75" customHeight="1" x14ac:dyDescent="0.3">
      <c r="B78" s="94"/>
      <c r="C78" s="1"/>
      <c r="D78" s="1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</row>
    <row r="79" spans="2:36" s="95" customFormat="1" ht="33.75" customHeight="1" x14ac:dyDescent="0.3">
      <c r="B79" s="94"/>
      <c r="C79" s="1"/>
      <c r="D79" s="1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</row>
    <row r="80" spans="2:36" s="95" customFormat="1" ht="33.75" customHeight="1" x14ac:dyDescent="0.3">
      <c r="B80" s="94"/>
      <c r="C80" s="1"/>
      <c r="D80" s="1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</row>
    <row r="81" spans="2:36" s="95" customFormat="1" ht="33.75" customHeight="1" x14ac:dyDescent="0.3">
      <c r="B81" s="94"/>
      <c r="C81" s="1"/>
      <c r="D81" s="1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</row>
    <row r="82" spans="2:36" s="95" customFormat="1" ht="33.75" customHeight="1" x14ac:dyDescent="0.3">
      <c r="B82" s="94"/>
      <c r="C82" s="1"/>
      <c r="D82" s="1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</row>
    <row r="83" spans="2:36" s="95" customFormat="1" ht="33.75" customHeight="1" x14ac:dyDescent="0.3">
      <c r="B83" s="94"/>
      <c r="C83" s="1"/>
      <c r="D83" s="1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</row>
    <row r="84" spans="2:36" s="95" customFormat="1" ht="33.75" customHeight="1" x14ac:dyDescent="0.3">
      <c r="B84" s="94"/>
      <c r="C84" s="1"/>
      <c r="D84" s="1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</row>
    <row r="85" spans="2:36" s="95" customFormat="1" ht="33.75" customHeight="1" x14ac:dyDescent="0.3">
      <c r="B85" s="94"/>
      <c r="C85" s="1"/>
      <c r="D85" s="1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</row>
    <row r="86" spans="2:36" s="95" customFormat="1" ht="33.75" customHeight="1" x14ac:dyDescent="0.3">
      <c r="B86" s="94"/>
      <c r="C86" s="1"/>
      <c r="D86" s="1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</row>
    <row r="87" spans="2:36" s="95" customFormat="1" ht="33.75" customHeight="1" x14ac:dyDescent="0.3">
      <c r="B87" s="94"/>
      <c r="C87" s="1"/>
      <c r="D87" s="1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</row>
    <row r="88" spans="2:36" s="95" customFormat="1" ht="33.75" customHeight="1" x14ac:dyDescent="0.3">
      <c r="B88" s="94"/>
      <c r="C88" s="1"/>
      <c r="D88" s="1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</row>
    <row r="89" spans="2:36" s="95" customFormat="1" ht="33.75" customHeight="1" x14ac:dyDescent="0.3">
      <c r="B89" s="94"/>
      <c r="C89" s="1"/>
      <c r="D89" s="1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</row>
    <row r="90" spans="2:36" s="95" customFormat="1" ht="33.75" customHeight="1" x14ac:dyDescent="0.3">
      <c r="B90" s="94"/>
      <c r="C90" s="1"/>
      <c r="D90" s="1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</row>
    <row r="91" spans="2:36" s="95" customFormat="1" ht="33.75" customHeight="1" x14ac:dyDescent="0.3">
      <c r="B91" s="94"/>
      <c r="C91" s="1"/>
      <c r="D91" s="1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</row>
    <row r="92" spans="2:36" s="95" customFormat="1" ht="33.75" customHeight="1" x14ac:dyDescent="0.3">
      <c r="B92" s="94"/>
      <c r="C92" s="1"/>
      <c r="D92" s="1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</row>
    <row r="93" spans="2:36" s="95" customFormat="1" ht="33.75" customHeight="1" x14ac:dyDescent="0.3">
      <c r="B93" s="94"/>
      <c r="C93" s="1"/>
      <c r="D93" s="1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</row>
    <row r="94" spans="2:36" s="95" customFormat="1" ht="33.75" customHeight="1" x14ac:dyDescent="0.3">
      <c r="B94" s="94"/>
      <c r="C94" s="1"/>
      <c r="D94" s="1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</row>
    <row r="95" spans="2:36" s="95" customFormat="1" ht="33.75" customHeight="1" x14ac:dyDescent="0.3">
      <c r="B95" s="94"/>
      <c r="C95" s="1"/>
      <c r="D95" s="1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</row>
    <row r="96" spans="2:36" s="95" customFormat="1" ht="33.75" customHeight="1" x14ac:dyDescent="0.3">
      <c r="B96" s="94"/>
      <c r="C96" s="1"/>
      <c r="D96" s="1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</row>
    <row r="97" spans="2:36" s="95" customFormat="1" ht="33.75" customHeight="1" x14ac:dyDescent="0.3">
      <c r="B97" s="94"/>
      <c r="C97" s="1"/>
      <c r="D97" s="1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</row>
    <row r="98" spans="2:36" s="95" customFormat="1" ht="33.75" customHeight="1" x14ac:dyDescent="0.3">
      <c r="B98" s="94"/>
      <c r="C98" s="1"/>
      <c r="D98" s="1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</row>
    <row r="99" spans="2:36" s="95" customFormat="1" ht="33.75" customHeight="1" x14ac:dyDescent="0.3">
      <c r="B99" s="94"/>
      <c r="C99" s="1"/>
      <c r="D99" s="1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</row>
    <row r="100" spans="2:36" s="95" customFormat="1" ht="33.75" customHeight="1" x14ac:dyDescent="0.3">
      <c r="B100" s="94"/>
      <c r="C100" s="1"/>
      <c r="D100" s="1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</row>
    <row r="101" spans="2:36" s="95" customFormat="1" ht="33.75" customHeight="1" x14ac:dyDescent="0.3">
      <c r="B101" s="94"/>
      <c r="C101" s="1"/>
      <c r="D101" s="1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</row>
    <row r="102" spans="2:36" s="95" customFormat="1" ht="33.75" customHeight="1" x14ac:dyDescent="0.3">
      <c r="B102" s="94"/>
      <c r="C102" s="1"/>
      <c r="D102" s="1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</row>
    <row r="103" spans="2:36" s="95" customFormat="1" ht="33.75" customHeight="1" x14ac:dyDescent="0.3">
      <c r="B103" s="94"/>
      <c r="C103" s="1"/>
      <c r="D103" s="1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</row>
    <row r="104" spans="2:36" s="95" customFormat="1" ht="33.75" customHeight="1" x14ac:dyDescent="0.3">
      <c r="B104" s="94"/>
      <c r="C104" s="1"/>
      <c r="D104" s="1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</row>
    <row r="105" spans="2:36" s="95" customFormat="1" ht="33.75" customHeight="1" x14ac:dyDescent="0.3">
      <c r="B105" s="94"/>
      <c r="C105" s="1"/>
      <c r="D105" s="1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</row>
    <row r="106" spans="2:36" s="95" customFormat="1" ht="33.75" customHeight="1" x14ac:dyDescent="0.3">
      <c r="B106" s="94"/>
      <c r="C106" s="1"/>
      <c r="D106" s="1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</row>
    <row r="107" spans="2:36" s="95" customFormat="1" ht="33.75" customHeight="1" x14ac:dyDescent="0.3">
      <c r="B107" s="94"/>
      <c r="C107" s="1"/>
      <c r="D107" s="1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</row>
    <row r="108" spans="2:36" s="95" customFormat="1" ht="33.75" customHeight="1" x14ac:dyDescent="0.3">
      <c r="B108" s="94"/>
      <c r="C108" s="1"/>
      <c r="D108" s="1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</row>
    <row r="109" spans="2:36" s="95" customFormat="1" ht="33.75" customHeight="1" x14ac:dyDescent="0.3">
      <c r="B109" s="94"/>
      <c r="C109" s="1"/>
      <c r="D109" s="1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</row>
    <row r="110" spans="2:36" s="95" customFormat="1" ht="33.75" customHeight="1" x14ac:dyDescent="0.3">
      <c r="B110" s="94"/>
      <c r="C110" s="1"/>
      <c r="D110" s="1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</row>
    <row r="111" spans="2:36" s="95" customFormat="1" ht="33.75" customHeight="1" x14ac:dyDescent="0.3">
      <c r="B111" s="94"/>
      <c r="C111" s="1"/>
      <c r="D111" s="1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</row>
    <row r="112" spans="2:36" s="95" customFormat="1" ht="33.75" customHeight="1" x14ac:dyDescent="0.3">
      <c r="B112" s="94"/>
      <c r="C112" s="1"/>
      <c r="D112" s="1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</row>
    <row r="113" spans="2:36" s="95" customFormat="1" ht="33.75" customHeight="1" x14ac:dyDescent="0.3">
      <c r="B113" s="94"/>
      <c r="C113" s="1"/>
      <c r="D113" s="1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</row>
    <row r="114" spans="2:36" s="95" customFormat="1" ht="33.75" customHeight="1" x14ac:dyDescent="0.3">
      <c r="B114" s="94"/>
      <c r="C114" s="1"/>
      <c r="D114" s="1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</row>
    <row r="115" spans="2:36" s="95" customFormat="1" ht="33.75" customHeight="1" x14ac:dyDescent="0.3">
      <c r="B115" s="94"/>
      <c r="C115" s="1"/>
      <c r="D115" s="1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</row>
    <row r="116" spans="2:36" s="95" customFormat="1" ht="33.75" customHeight="1" x14ac:dyDescent="0.3">
      <c r="B116" s="94"/>
      <c r="C116" s="1"/>
      <c r="D116" s="1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</row>
    <row r="117" spans="2:36" s="95" customFormat="1" ht="33.75" customHeight="1" x14ac:dyDescent="0.3">
      <c r="B117" s="94"/>
      <c r="C117" s="1"/>
      <c r="D117" s="1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</row>
    <row r="118" spans="2:36" s="95" customFormat="1" ht="33.75" customHeight="1" x14ac:dyDescent="0.3">
      <c r="B118" s="94"/>
      <c r="C118" s="1"/>
      <c r="D118" s="1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</row>
    <row r="119" spans="2:36" s="95" customFormat="1" ht="33.75" customHeight="1" x14ac:dyDescent="0.3">
      <c r="B119" s="94"/>
      <c r="C119" s="1"/>
      <c r="D119" s="1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</row>
    <row r="120" spans="2:36" s="95" customFormat="1" ht="33.75" customHeight="1" x14ac:dyDescent="0.3">
      <c r="B120" s="94"/>
      <c r="C120" s="1"/>
      <c r="D120" s="1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</row>
    <row r="121" spans="2:36" s="95" customFormat="1" ht="33.75" customHeight="1" x14ac:dyDescent="0.3">
      <c r="B121" s="94"/>
      <c r="C121" s="1"/>
      <c r="D121" s="1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</row>
    <row r="122" spans="2:36" s="95" customFormat="1" ht="33.75" customHeight="1" x14ac:dyDescent="0.3">
      <c r="B122" s="94"/>
      <c r="C122" s="1"/>
      <c r="D122" s="1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</row>
    <row r="123" spans="2:36" s="95" customFormat="1" ht="33.75" customHeight="1" x14ac:dyDescent="0.3">
      <c r="B123" s="94"/>
      <c r="C123" s="1"/>
      <c r="D123" s="1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</row>
    <row r="124" spans="2:36" s="95" customFormat="1" ht="33.75" customHeight="1" x14ac:dyDescent="0.3">
      <c r="B124" s="94"/>
      <c r="C124" s="1"/>
      <c r="D124" s="1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</row>
    <row r="125" spans="2:36" s="95" customFormat="1" ht="33.75" customHeight="1" x14ac:dyDescent="0.3">
      <c r="B125" s="94"/>
      <c r="C125" s="1"/>
      <c r="D125" s="1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</row>
    <row r="126" spans="2:36" s="95" customFormat="1" ht="33.75" customHeight="1" x14ac:dyDescent="0.3">
      <c r="B126" s="94"/>
      <c r="C126" s="1"/>
      <c r="D126" s="1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</row>
    <row r="127" spans="2:36" s="95" customFormat="1" ht="33.75" customHeight="1" x14ac:dyDescent="0.3">
      <c r="B127" s="94"/>
      <c r="C127" s="1"/>
      <c r="D127" s="1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</row>
    <row r="128" spans="2:36" s="95" customFormat="1" ht="33.75" customHeight="1" x14ac:dyDescent="0.3">
      <c r="B128" s="94"/>
      <c r="C128" s="1"/>
      <c r="D128" s="1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</row>
    <row r="129" spans="2:36" s="95" customFormat="1" ht="33.75" customHeight="1" x14ac:dyDescent="0.3">
      <c r="B129" s="94"/>
      <c r="C129" s="1"/>
      <c r="D129" s="1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</row>
    <row r="130" spans="2:36" s="95" customFormat="1" ht="33.75" customHeight="1" x14ac:dyDescent="0.3">
      <c r="B130" s="94"/>
      <c r="C130" s="1"/>
      <c r="D130" s="1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</row>
    <row r="131" spans="2:36" s="95" customFormat="1" ht="33.75" customHeight="1" x14ac:dyDescent="0.3">
      <c r="B131" s="94"/>
      <c r="C131" s="1"/>
      <c r="D131" s="1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</row>
    <row r="132" spans="2:36" s="95" customFormat="1" ht="33.75" customHeight="1" x14ac:dyDescent="0.3">
      <c r="B132" s="94"/>
      <c r="C132" s="1"/>
      <c r="D132" s="1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</row>
    <row r="133" spans="2:36" s="95" customFormat="1" ht="33.75" customHeight="1" x14ac:dyDescent="0.3">
      <c r="B133" s="94"/>
      <c r="C133" s="1"/>
      <c r="D133" s="1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</row>
    <row r="134" spans="2:36" s="95" customFormat="1" ht="33.75" customHeight="1" x14ac:dyDescent="0.3">
      <c r="B134" s="94"/>
      <c r="C134" s="1"/>
      <c r="D134" s="1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</row>
    <row r="135" spans="2:36" s="95" customFormat="1" ht="33.75" customHeight="1" x14ac:dyDescent="0.3">
      <c r="B135" s="94"/>
      <c r="C135" s="1"/>
      <c r="D135" s="1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</row>
    <row r="136" spans="2:36" s="95" customFormat="1" ht="33.75" customHeight="1" x14ac:dyDescent="0.3">
      <c r="B136" s="94"/>
      <c r="C136" s="1"/>
      <c r="D136" s="1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</row>
    <row r="137" spans="2:36" s="95" customFormat="1" ht="33.75" customHeight="1" x14ac:dyDescent="0.3">
      <c r="B137" s="94"/>
      <c r="C137" s="1"/>
      <c r="D137" s="1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</row>
    <row r="138" spans="2:36" s="95" customFormat="1" ht="33.75" customHeight="1" x14ac:dyDescent="0.3">
      <c r="B138" s="94"/>
      <c r="C138" s="1"/>
      <c r="D138" s="1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</row>
    <row r="139" spans="2:36" s="95" customFormat="1" ht="33.75" customHeight="1" x14ac:dyDescent="0.3">
      <c r="B139" s="94"/>
      <c r="C139" s="1"/>
      <c r="D139" s="1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</row>
    <row r="140" spans="2:36" s="95" customFormat="1" ht="33.75" customHeight="1" x14ac:dyDescent="0.3">
      <c r="B140" s="94"/>
      <c r="C140" s="1"/>
      <c r="D140" s="1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</row>
    <row r="141" spans="2:36" s="95" customFormat="1" ht="33.75" customHeight="1" x14ac:dyDescent="0.3">
      <c r="B141" s="94"/>
      <c r="C141" s="1"/>
      <c r="D141" s="1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4"/>
      <c r="AH141" s="94"/>
      <c r="AI141" s="94"/>
      <c r="AJ141" s="94"/>
    </row>
    <row r="142" spans="2:36" s="95" customFormat="1" ht="33.75" customHeight="1" x14ac:dyDescent="0.3">
      <c r="B142" s="94"/>
      <c r="C142" s="1"/>
      <c r="D142" s="1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</row>
    <row r="143" spans="2:36" s="95" customFormat="1" ht="33.75" customHeight="1" x14ac:dyDescent="0.3">
      <c r="B143" s="94"/>
      <c r="C143" s="1"/>
      <c r="D143" s="1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</row>
    <row r="144" spans="2:36" s="95" customFormat="1" ht="33.75" customHeight="1" x14ac:dyDescent="0.3">
      <c r="B144" s="94"/>
      <c r="C144" s="1"/>
      <c r="D144" s="1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</row>
    <row r="145" spans="2:36" s="95" customFormat="1" ht="33.75" customHeight="1" x14ac:dyDescent="0.3">
      <c r="B145" s="94"/>
      <c r="C145" s="1"/>
      <c r="D145" s="1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</row>
  </sheetData>
  <mergeCells count="18">
    <mergeCell ref="AI3:AJ3"/>
    <mergeCell ref="W3:X3"/>
    <mergeCell ref="Y3:Z3"/>
    <mergeCell ref="AA3:AB3"/>
    <mergeCell ref="AC3:AD3"/>
    <mergeCell ref="AE3:AF3"/>
    <mergeCell ref="AG3:AH3"/>
    <mergeCell ref="M3:N3"/>
    <mergeCell ref="O3:P3"/>
    <mergeCell ref="Q3:R3"/>
    <mergeCell ref="S3:T3"/>
    <mergeCell ref="U3:V3"/>
    <mergeCell ref="C2:D2"/>
    <mergeCell ref="G2:H2"/>
    <mergeCell ref="I2:J2"/>
    <mergeCell ref="E3:F3"/>
    <mergeCell ref="G3:H3"/>
    <mergeCell ref="I3:J3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3"/>
  <sheetViews>
    <sheetView rightToLeft="1" topLeftCell="A131" zoomScale="75" zoomScaleNormal="75" workbookViewId="0">
      <selection activeCell="J147" sqref="J147"/>
    </sheetView>
  </sheetViews>
  <sheetFormatPr defaultRowHeight="13.5" x14ac:dyDescent="0.15"/>
  <cols>
    <col min="1" max="1" width="10.91015625" customWidth="1"/>
    <col min="2" max="2" width="12.37890625" bestFit="1" customWidth="1"/>
    <col min="3" max="3" width="10.91015625" customWidth="1"/>
    <col min="4" max="4" width="18.87890625" customWidth="1"/>
    <col min="5" max="5" width="10.296875" bestFit="1" customWidth="1"/>
    <col min="6" max="6" width="15.32421875" customWidth="1"/>
  </cols>
  <sheetData>
    <row r="1" spans="1:6" x14ac:dyDescent="0.15">
      <c r="A1" s="122"/>
      <c r="B1" s="122"/>
      <c r="C1" s="225" t="s">
        <v>238</v>
      </c>
      <c r="D1" s="225"/>
      <c r="E1" s="122"/>
      <c r="F1" s="94"/>
    </row>
    <row r="2" spans="1:6" x14ac:dyDescent="0.15">
      <c r="A2" s="27" t="s">
        <v>174</v>
      </c>
      <c r="B2" s="27" t="s">
        <v>160</v>
      </c>
      <c r="C2" s="27" t="s">
        <v>237</v>
      </c>
      <c r="D2" s="36" t="s">
        <v>213</v>
      </c>
      <c r="E2" s="27" t="s">
        <v>189</v>
      </c>
      <c r="F2" s="94"/>
    </row>
    <row r="3" spans="1:6" ht="18" x14ac:dyDescent="0.2">
      <c r="A3" s="38" t="s">
        <v>181</v>
      </c>
      <c r="B3" s="39">
        <v>45942</v>
      </c>
      <c r="C3" s="56"/>
      <c r="D3" s="58" t="s">
        <v>247</v>
      </c>
      <c r="E3" s="58"/>
    </row>
    <row r="4" spans="1:6" ht="18" x14ac:dyDescent="0.2">
      <c r="A4" s="38" t="s">
        <v>176</v>
      </c>
      <c r="B4" s="39">
        <v>45943</v>
      </c>
      <c r="C4" s="56"/>
      <c r="D4" s="74"/>
      <c r="E4" s="58"/>
    </row>
    <row r="5" spans="1:6" ht="18" x14ac:dyDescent="0.2">
      <c r="A5" s="38" t="s">
        <v>177</v>
      </c>
      <c r="B5" s="39">
        <v>45944</v>
      </c>
      <c r="C5" s="56"/>
      <c r="D5" s="58"/>
      <c r="E5" s="58"/>
    </row>
    <row r="6" spans="1:6" ht="18" x14ac:dyDescent="0.2">
      <c r="A6" s="38" t="s">
        <v>178</v>
      </c>
      <c r="B6" s="39">
        <v>45945</v>
      </c>
      <c r="C6" s="56"/>
      <c r="D6" s="58"/>
      <c r="E6" s="58"/>
    </row>
    <row r="7" spans="1:6" ht="18" x14ac:dyDescent="0.2">
      <c r="A7" s="38" t="s">
        <v>179</v>
      </c>
      <c r="B7" s="39">
        <v>45946</v>
      </c>
      <c r="C7" s="56"/>
      <c r="D7" s="58"/>
      <c r="E7" s="58"/>
    </row>
    <row r="8" spans="1:6" ht="18" x14ac:dyDescent="0.2">
      <c r="A8" s="38" t="s">
        <v>180</v>
      </c>
      <c r="B8" s="39">
        <v>45947</v>
      </c>
      <c r="C8" s="56"/>
      <c r="D8" s="58"/>
      <c r="E8" s="58"/>
    </row>
    <row r="9" spans="1:6" ht="18" x14ac:dyDescent="0.2">
      <c r="A9" s="38" t="s">
        <v>175</v>
      </c>
      <c r="B9" s="39">
        <v>45948</v>
      </c>
      <c r="C9" s="56"/>
      <c r="D9" s="93" t="s">
        <v>195</v>
      </c>
      <c r="E9" s="58"/>
    </row>
    <row r="10" spans="1:6" ht="18" x14ac:dyDescent="0.2">
      <c r="A10" s="38" t="s">
        <v>181</v>
      </c>
      <c r="B10" s="39">
        <v>45949</v>
      </c>
      <c r="C10" s="56"/>
      <c r="D10" s="58"/>
      <c r="E10" s="58"/>
    </row>
    <row r="11" spans="1:6" ht="18" x14ac:dyDescent="0.2">
      <c r="A11" s="38" t="s">
        <v>176</v>
      </c>
      <c r="B11" s="39">
        <v>45950</v>
      </c>
      <c r="C11" s="56"/>
      <c r="D11" s="58"/>
      <c r="E11" s="58"/>
    </row>
    <row r="12" spans="1:6" ht="18" x14ac:dyDescent="0.2">
      <c r="A12" s="38" t="s">
        <v>177</v>
      </c>
      <c r="B12" s="39">
        <v>45951</v>
      </c>
      <c r="C12" s="56"/>
      <c r="D12" s="58"/>
      <c r="E12" s="58"/>
    </row>
    <row r="13" spans="1:6" ht="18" x14ac:dyDescent="0.2">
      <c r="A13" s="38" t="s">
        <v>178</v>
      </c>
      <c r="B13" s="39">
        <v>45952</v>
      </c>
      <c r="C13" s="56"/>
      <c r="D13" s="74" t="s">
        <v>292</v>
      </c>
      <c r="E13" s="58"/>
    </row>
    <row r="14" spans="1:6" ht="18" x14ac:dyDescent="0.2">
      <c r="A14" s="38" t="s">
        <v>179</v>
      </c>
      <c r="B14" s="39">
        <v>45953</v>
      </c>
      <c r="C14" s="56"/>
      <c r="D14" s="56"/>
      <c r="E14" s="58"/>
    </row>
    <row r="15" spans="1:6" ht="18" x14ac:dyDescent="0.2">
      <c r="A15" s="38" t="s">
        <v>180</v>
      </c>
      <c r="B15" s="39">
        <v>45954</v>
      </c>
      <c r="C15" s="56"/>
      <c r="D15" s="93" t="s">
        <v>195</v>
      </c>
      <c r="E15" s="58"/>
    </row>
    <row r="16" spans="1:6" ht="18" x14ac:dyDescent="0.2">
      <c r="A16" s="38" t="s">
        <v>175</v>
      </c>
      <c r="B16" s="39">
        <v>45955</v>
      </c>
      <c r="C16" s="56"/>
      <c r="D16" s="56" t="s">
        <v>293</v>
      </c>
      <c r="E16" s="58"/>
    </row>
    <row r="17" spans="1:5" ht="18" x14ac:dyDescent="0.2">
      <c r="A17" s="38" t="s">
        <v>181</v>
      </c>
      <c r="B17" s="39">
        <v>45956</v>
      </c>
      <c r="C17" s="56"/>
      <c r="D17" s="56"/>
      <c r="E17" s="58"/>
    </row>
    <row r="18" spans="1:5" ht="18" x14ac:dyDescent="0.2">
      <c r="A18" s="38" t="s">
        <v>176</v>
      </c>
      <c r="B18" s="39">
        <v>45957</v>
      </c>
      <c r="C18" s="56"/>
      <c r="D18" s="56" t="s">
        <v>293</v>
      </c>
      <c r="E18" s="58"/>
    </row>
    <row r="19" spans="1:5" ht="18" x14ac:dyDescent="0.2">
      <c r="A19" s="38" t="s">
        <v>177</v>
      </c>
      <c r="B19" s="39">
        <v>45958</v>
      </c>
      <c r="C19" s="56"/>
      <c r="D19" s="56"/>
      <c r="E19" s="58"/>
    </row>
    <row r="20" spans="1:5" ht="18" x14ac:dyDescent="0.2">
      <c r="A20" s="38" t="s">
        <v>178</v>
      </c>
      <c r="B20" s="39">
        <v>45959</v>
      </c>
      <c r="C20" s="56"/>
      <c r="D20" s="56"/>
      <c r="E20" s="58"/>
    </row>
    <row r="21" spans="1:5" ht="18" x14ac:dyDescent="0.2">
      <c r="A21" s="38" t="s">
        <v>179</v>
      </c>
      <c r="B21" s="39">
        <v>45960</v>
      </c>
      <c r="C21" s="56"/>
      <c r="D21" s="56" t="s">
        <v>293</v>
      </c>
      <c r="E21" s="58"/>
    </row>
    <row r="22" spans="1:5" ht="18" x14ac:dyDescent="0.2">
      <c r="A22" s="38" t="s">
        <v>180</v>
      </c>
      <c r="B22" s="39">
        <v>45961</v>
      </c>
      <c r="C22" s="56"/>
      <c r="D22" s="93" t="s">
        <v>195</v>
      </c>
      <c r="E22" s="58"/>
    </row>
    <row r="23" spans="1:5" x14ac:dyDescent="0.15">
      <c r="A23" s="226"/>
      <c r="B23" s="227"/>
      <c r="C23" s="27">
        <v>3800</v>
      </c>
      <c r="D23" s="27" t="s">
        <v>302</v>
      </c>
      <c r="E23" s="123"/>
    </row>
    <row r="24" spans="1:5" x14ac:dyDescent="0.15">
      <c r="A24" s="226"/>
      <c r="B24" s="227"/>
      <c r="C24" s="27">
        <v>700</v>
      </c>
      <c r="D24" s="27" t="s">
        <v>303</v>
      </c>
      <c r="E24" s="123"/>
    </row>
    <row r="25" spans="1:5" s="94" customFormat="1" x14ac:dyDescent="0.15">
      <c r="A25" s="228" t="s">
        <v>305</v>
      </c>
      <c r="B25" s="228"/>
      <c r="C25" s="27">
        <v>4500</v>
      </c>
      <c r="D25" s="27" t="s">
        <v>304</v>
      </c>
      <c r="E25" s="123"/>
    </row>
    <row r="26" spans="1:5" s="94" customFormat="1" x14ac:dyDescent="0.15"/>
    <row r="27" spans="1:5" s="94" customFormat="1" x14ac:dyDescent="0.15">
      <c r="A27" s="122"/>
      <c r="B27" s="122"/>
      <c r="C27" s="225" t="s">
        <v>297</v>
      </c>
      <c r="D27" s="225"/>
      <c r="E27" s="122"/>
    </row>
    <row r="28" spans="1:5" s="94" customFormat="1" x14ac:dyDescent="0.15">
      <c r="A28" s="27" t="s">
        <v>174</v>
      </c>
      <c r="B28" s="27" t="s">
        <v>160</v>
      </c>
      <c r="C28" s="27" t="s">
        <v>237</v>
      </c>
      <c r="D28" s="36" t="s">
        <v>213</v>
      </c>
      <c r="E28" s="27" t="s">
        <v>189</v>
      </c>
    </row>
    <row r="29" spans="1:5" s="94" customFormat="1" ht="18" x14ac:dyDescent="0.2">
      <c r="A29" s="38" t="s">
        <v>175</v>
      </c>
      <c r="B29" s="39">
        <v>45962</v>
      </c>
      <c r="C29" s="56"/>
      <c r="D29" s="58" t="s">
        <v>298</v>
      </c>
      <c r="E29" s="58"/>
    </row>
    <row r="30" spans="1:5" s="94" customFormat="1" ht="18" x14ac:dyDescent="0.2">
      <c r="A30" s="38" t="s">
        <v>181</v>
      </c>
      <c r="B30" s="39">
        <v>45963</v>
      </c>
      <c r="C30" s="56"/>
      <c r="D30" s="74" t="s">
        <v>299</v>
      </c>
      <c r="E30" s="58"/>
    </row>
    <row r="31" spans="1:5" s="94" customFormat="1" ht="18" x14ac:dyDescent="0.2">
      <c r="A31" s="38" t="s">
        <v>176</v>
      </c>
      <c r="B31" s="39">
        <v>45964</v>
      </c>
      <c r="C31" s="56"/>
      <c r="D31" s="74" t="s">
        <v>299</v>
      </c>
      <c r="E31" s="58"/>
    </row>
    <row r="32" spans="1:5" s="94" customFormat="1" ht="18" x14ac:dyDescent="0.2">
      <c r="A32" s="38" t="s">
        <v>177</v>
      </c>
      <c r="B32" s="39">
        <v>45965</v>
      </c>
      <c r="C32" s="56"/>
      <c r="D32" s="74" t="s">
        <v>299</v>
      </c>
      <c r="E32" s="58"/>
    </row>
    <row r="33" spans="1:5" s="94" customFormat="1" ht="18" x14ac:dyDescent="0.2">
      <c r="A33" s="38" t="s">
        <v>178</v>
      </c>
      <c r="B33" s="39">
        <v>45966</v>
      </c>
      <c r="C33" s="56"/>
      <c r="D33" s="74" t="s">
        <v>300</v>
      </c>
      <c r="E33" s="58"/>
    </row>
    <row r="34" spans="1:5" s="94" customFormat="1" ht="18" x14ac:dyDescent="0.2">
      <c r="A34" s="38" t="s">
        <v>179</v>
      </c>
      <c r="B34" s="39">
        <v>45967</v>
      </c>
      <c r="C34" s="56"/>
      <c r="D34" s="74" t="s">
        <v>300</v>
      </c>
      <c r="E34" s="58"/>
    </row>
    <row r="35" spans="1:5" s="94" customFormat="1" ht="18" x14ac:dyDescent="0.2">
      <c r="A35" s="38" t="s">
        <v>180</v>
      </c>
      <c r="B35" s="39">
        <v>45968</v>
      </c>
      <c r="C35" s="56"/>
      <c r="D35" s="93" t="s">
        <v>195</v>
      </c>
      <c r="E35" s="58"/>
    </row>
    <row r="36" spans="1:5" s="94" customFormat="1" ht="18" x14ac:dyDescent="0.2">
      <c r="A36" s="38" t="s">
        <v>175</v>
      </c>
      <c r="B36" s="39">
        <v>45969</v>
      </c>
      <c r="C36" s="56"/>
      <c r="D36" s="74" t="s">
        <v>307</v>
      </c>
      <c r="E36" s="58"/>
    </row>
    <row r="37" spans="1:5" s="94" customFormat="1" ht="18" x14ac:dyDescent="0.2">
      <c r="A37" s="38" t="s">
        <v>181</v>
      </c>
      <c r="B37" s="39">
        <v>45970</v>
      </c>
      <c r="C37" s="56"/>
      <c r="D37" s="74" t="s">
        <v>307</v>
      </c>
      <c r="E37" s="58"/>
    </row>
    <row r="38" spans="1:5" s="94" customFormat="1" ht="18" x14ac:dyDescent="0.2">
      <c r="A38" s="38" t="s">
        <v>176</v>
      </c>
      <c r="B38" s="39">
        <v>45971</v>
      </c>
      <c r="C38" s="56"/>
      <c r="D38" s="74" t="s">
        <v>308</v>
      </c>
      <c r="E38" s="58"/>
    </row>
    <row r="39" spans="1:5" s="94" customFormat="1" ht="18" x14ac:dyDescent="0.2">
      <c r="A39" s="38" t="s">
        <v>177</v>
      </c>
      <c r="B39" s="39">
        <v>45972</v>
      </c>
      <c r="C39" s="56"/>
      <c r="D39" s="74" t="s">
        <v>313</v>
      </c>
      <c r="E39" s="58"/>
    </row>
    <row r="40" spans="1:5" s="94" customFormat="1" ht="18" x14ac:dyDescent="0.2">
      <c r="A40" s="38" t="s">
        <v>178</v>
      </c>
      <c r="B40" s="39">
        <v>45973</v>
      </c>
      <c r="C40" s="56"/>
      <c r="D40" s="74" t="s">
        <v>308</v>
      </c>
      <c r="E40" s="58"/>
    </row>
    <row r="41" spans="1:5" s="94" customFormat="1" ht="18" x14ac:dyDescent="0.2">
      <c r="A41" s="38" t="s">
        <v>179</v>
      </c>
      <c r="B41" s="39">
        <v>45974</v>
      </c>
      <c r="C41" s="56"/>
      <c r="D41" s="74" t="s">
        <v>312</v>
      </c>
      <c r="E41" s="58"/>
    </row>
    <row r="42" spans="1:5" s="94" customFormat="1" ht="18" x14ac:dyDescent="0.2">
      <c r="A42" s="38" t="s">
        <v>180</v>
      </c>
      <c r="B42" s="39">
        <v>45975</v>
      </c>
      <c r="C42" s="56"/>
      <c r="D42" s="93" t="s">
        <v>195</v>
      </c>
      <c r="E42" s="58"/>
    </row>
    <row r="43" spans="1:5" s="94" customFormat="1" ht="18" x14ac:dyDescent="0.2">
      <c r="A43" s="38" t="s">
        <v>175</v>
      </c>
      <c r="B43" s="39">
        <v>45976</v>
      </c>
      <c r="C43" s="56"/>
      <c r="D43" s="74" t="s">
        <v>308</v>
      </c>
      <c r="E43" s="58"/>
    </row>
    <row r="44" spans="1:5" s="94" customFormat="1" ht="18" x14ac:dyDescent="0.2">
      <c r="A44" s="38" t="s">
        <v>181</v>
      </c>
      <c r="B44" s="39">
        <v>45977</v>
      </c>
      <c r="C44" s="56"/>
      <c r="D44" s="74" t="s">
        <v>202</v>
      </c>
      <c r="E44" s="58"/>
    </row>
    <row r="45" spans="1:5" s="94" customFormat="1" ht="18" x14ac:dyDescent="0.2">
      <c r="A45" s="38" t="s">
        <v>176</v>
      </c>
      <c r="B45" s="39">
        <v>45978</v>
      </c>
      <c r="C45" s="56"/>
      <c r="D45" s="74" t="s">
        <v>315</v>
      </c>
      <c r="E45" s="58"/>
    </row>
    <row r="46" spans="1:5" s="94" customFormat="1" ht="18" x14ac:dyDescent="0.2">
      <c r="A46" s="38" t="s">
        <v>177</v>
      </c>
      <c r="B46" s="39">
        <v>45979</v>
      </c>
      <c r="C46" s="56"/>
      <c r="D46" s="74" t="s">
        <v>308</v>
      </c>
      <c r="E46" s="58"/>
    </row>
    <row r="47" spans="1:5" s="94" customFormat="1" ht="18" x14ac:dyDescent="0.2">
      <c r="A47" s="38" t="s">
        <v>178</v>
      </c>
      <c r="B47" s="39">
        <v>45980</v>
      </c>
      <c r="C47" s="56"/>
      <c r="D47" s="74" t="s">
        <v>308</v>
      </c>
      <c r="E47" s="58"/>
    </row>
    <row r="48" spans="1:5" s="94" customFormat="1" ht="18" x14ac:dyDescent="0.2">
      <c r="A48" s="38" t="s">
        <v>179</v>
      </c>
      <c r="B48" s="39">
        <v>45981</v>
      </c>
      <c r="C48" s="56"/>
      <c r="D48" s="74" t="s">
        <v>308</v>
      </c>
      <c r="E48" s="58"/>
    </row>
    <row r="49" spans="1:5" s="94" customFormat="1" ht="18" x14ac:dyDescent="0.2">
      <c r="A49" s="38" t="s">
        <v>180</v>
      </c>
      <c r="B49" s="39">
        <v>45982</v>
      </c>
      <c r="C49" s="56"/>
      <c r="D49" s="93" t="s">
        <v>195</v>
      </c>
      <c r="E49" s="58"/>
    </row>
    <row r="50" spans="1:5" s="94" customFormat="1" ht="18" x14ac:dyDescent="0.2">
      <c r="A50" s="38" t="s">
        <v>175</v>
      </c>
      <c r="B50" s="39">
        <v>45983</v>
      </c>
      <c r="C50" s="56"/>
      <c r="D50" s="74" t="s">
        <v>308</v>
      </c>
      <c r="E50" s="58"/>
    </row>
    <row r="51" spans="1:5" s="94" customFormat="1" ht="18" x14ac:dyDescent="0.2">
      <c r="A51" s="38" t="s">
        <v>181</v>
      </c>
      <c r="B51" s="39">
        <v>45984</v>
      </c>
      <c r="C51" s="56"/>
      <c r="D51" s="74" t="s">
        <v>308</v>
      </c>
      <c r="E51" s="58"/>
    </row>
    <row r="52" spans="1:5" ht="18" x14ac:dyDescent="0.2">
      <c r="A52" s="38" t="s">
        <v>176</v>
      </c>
      <c r="B52" s="39">
        <v>45985</v>
      </c>
      <c r="C52" s="56">
        <v>500</v>
      </c>
      <c r="D52" s="74" t="s">
        <v>202</v>
      </c>
      <c r="E52" s="58" t="s">
        <v>319</v>
      </c>
    </row>
    <row r="53" spans="1:5" ht="18" x14ac:dyDescent="0.2">
      <c r="A53" s="38" t="s">
        <v>177</v>
      </c>
      <c r="B53" s="39">
        <v>45986</v>
      </c>
      <c r="C53" s="56"/>
      <c r="D53" s="74" t="s">
        <v>308</v>
      </c>
      <c r="E53" s="58"/>
    </row>
    <row r="54" spans="1:5" ht="18" x14ac:dyDescent="0.2">
      <c r="A54" s="38" t="s">
        <v>178</v>
      </c>
      <c r="B54" s="39">
        <v>45987</v>
      </c>
      <c r="C54" s="56"/>
      <c r="D54" s="74" t="s">
        <v>308</v>
      </c>
      <c r="E54" s="58"/>
    </row>
    <row r="55" spans="1:5" ht="18" x14ac:dyDescent="0.2">
      <c r="A55" s="38" t="s">
        <v>179</v>
      </c>
      <c r="B55" s="39">
        <v>45988</v>
      </c>
      <c r="C55" s="56">
        <v>1000</v>
      </c>
      <c r="D55" s="74" t="s">
        <v>308</v>
      </c>
      <c r="E55" s="58"/>
    </row>
    <row r="56" spans="1:5" ht="18" x14ac:dyDescent="0.2">
      <c r="A56" s="38" t="s">
        <v>180</v>
      </c>
      <c r="B56" s="39">
        <v>45989</v>
      </c>
      <c r="C56" s="56"/>
      <c r="D56" s="127" t="s">
        <v>333</v>
      </c>
      <c r="E56" s="58"/>
    </row>
    <row r="57" spans="1:5" ht="18" x14ac:dyDescent="0.2">
      <c r="A57" s="38" t="s">
        <v>175</v>
      </c>
      <c r="B57" s="39">
        <v>45990</v>
      </c>
      <c r="C57" s="56"/>
      <c r="D57" s="74" t="s">
        <v>308</v>
      </c>
      <c r="E57" s="58"/>
    </row>
    <row r="58" spans="1:5" ht="18" x14ac:dyDescent="0.2">
      <c r="A58" s="38" t="s">
        <v>181</v>
      </c>
      <c r="B58" s="39">
        <v>45991</v>
      </c>
      <c r="C58" s="56">
        <v>4500</v>
      </c>
      <c r="D58" s="74" t="s">
        <v>308</v>
      </c>
      <c r="E58" s="58" t="s">
        <v>342</v>
      </c>
    </row>
    <row r="59" spans="1:5" x14ac:dyDescent="0.15">
      <c r="A59" s="223" t="s">
        <v>158</v>
      </c>
      <c r="B59" s="224"/>
      <c r="C59" s="129">
        <f>SUM(C29:C58)</f>
        <v>6000</v>
      </c>
      <c r="D59" s="129"/>
      <c r="E59" s="129"/>
    </row>
    <row r="60" spans="1:5" x14ac:dyDescent="0.15">
      <c r="A60" s="223" t="s">
        <v>345</v>
      </c>
      <c r="B60" s="224"/>
      <c r="C60" s="129">
        <v>4200</v>
      </c>
      <c r="D60" s="129"/>
      <c r="E60" s="163">
        <v>46377</v>
      </c>
    </row>
    <row r="61" spans="1:5" x14ac:dyDescent="0.15">
      <c r="A61" s="223" t="s">
        <v>170</v>
      </c>
      <c r="B61" s="224"/>
      <c r="C61" s="129" t="s">
        <v>392</v>
      </c>
      <c r="D61" s="129"/>
      <c r="E61" s="129"/>
    </row>
    <row r="64" spans="1:5" x14ac:dyDescent="0.15">
      <c r="A64" s="122"/>
      <c r="B64" s="122"/>
      <c r="C64" s="225" t="s">
        <v>344</v>
      </c>
      <c r="D64" s="225"/>
      <c r="E64" s="122"/>
    </row>
    <row r="65" spans="1:5" x14ac:dyDescent="0.15">
      <c r="A65" s="27" t="s">
        <v>174</v>
      </c>
      <c r="B65" s="27" t="s">
        <v>160</v>
      </c>
      <c r="C65" s="27" t="s">
        <v>237</v>
      </c>
      <c r="D65" s="36" t="s">
        <v>213</v>
      </c>
      <c r="E65" s="27" t="s">
        <v>189</v>
      </c>
    </row>
    <row r="66" spans="1:5" ht="18" x14ac:dyDescent="0.2">
      <c r="A66" s="38" t="s">
        <v>176</v>
      </c>
      <c r="B66" s="39">
        <v>45992</v>
      </c>
      <c r="C66" s="56"/>
      <c r="D66" s="58"/>
      <c r="E66" s="58"/>
    </row>
    <row r="67" spans="1:5" ht="18" x14ac:dyDescent="0.2">
      <c r="A67" s="38" t="s">
        <v>177</v>
      </c>
      <c r="B67" s="39">
        <v>45993</v>
      </c>
      <c r="C67" s="56"/>
      <c r="D67" s="74"/>
      <c r="E67" s="58"/>
    </row>
    <row r="68" spans="1:5" ht="18" x14ac:dyDescent="0.2">
      <c r="A68" s="38" t="s">
        <v>178</v>
      </c>
      <c r="B68" s="39">
        <v>45994</v>
      </c>
      <c r="C68" s="56"/>
      <c r="D68" s="74"/>
      <c r="E68" s="58"/>
    </row>
    <row r="69" spans="1:5" ht="18" x14ac:dyDescent="0.2">
      <c r="A69" s="38" t="s">
        <v>179</v>
      </c>
      <c r="B69" s="39">
        <v>45995</v>
      </c>
      <c r="C69" s="56"/>
      <c r="D69" s="74"/>
      <c r="E69" s="58"/>
    </row>
    <row r="70" spans="1:5" ht="18" x14ac:dyDescent="0.2">
      <c r="A70" s="38" t="s">
        <v>180</v>
      </c>
      <c r="B70" s="39">
        <v>45996</v>
      </c>
      <c r="C70" s="56"/>
      <c r="D70" s="93" t="s">
        <v>195</v>
      </c>
      <c r="E70" s="58"/>
    </row>
    <row r="71" spans="1:5" ht="18" x14ac:dyDescent="0.2">
      <c r="A71" s="38" t="s">
        <v>175</v>
      </c>
      <c r="B71" s="39">
        <v>45997</v>
      </c>
      <c r="C71" s="56"/>
      <c r="D71" s="74"/>
      <c r="E71" s="58"/>
    </row>
    <row r="72" spans="1:5" ht="18" x14ac:dyDescent="0.2">
      <c r="A72" s="38" t="s">
        <v>181</v>
      </c>
      <c r="B72" s="39">
        <v>45998</v>
      </c>
      <c r="C72" s="56"/>
      <c r="D72" s="58"/>
      <c r="E72" s="58"/>
    </row>
    <row r="73" spans="1:5" ht="18" x14ac:dyDescent="0.2">
      <c r="A73" s="38" t="s">
        <v>176</v>
      </c>
      <c r="B73" s="39">
        <v>45999</v>
      </c>
      <c r="C73" s="56"/>
      <c r="D73" s="74"/>
      <c r="E73" s="58"/>
    </row>
    <row r="74" spans="1:5" ht="18" x14ac:dyDescent="0.2">
      <c r="A74" s="38" t="s">
        <v>177</v>
      </c>
      <c r="B74" s="39">
        <v>46000</v>
      </c>
      <c r="C74" s="56"/>
      <c r="D74" s="74"/>
      <c r="E74" s="58"/>
    </row>
    <row r="75" spans="1:5" ht="18" x14ac:dyDescent="0.2">
      <c r="A75" s="38" t="s">
        <v>178</v>
      </c>
      <c r="B75" s="39">
        <v>46001</v>
      </c>
      <c r="C75" s="56"/>
      <c r="D75" s="74"/>
      <c r="E75" s="58"/>
    </row>
    <row r="76" spans="1:5" ht="18" x14ac:dyDescent="0.2">
      <c r="A76" s="38" t="s">
        <v>179</v>
      </c>
      <c r="B76" s="39">
        <v>46002</v>
      </c>
      <c r="C76" s="56"/>
      <c r="D76" s="74"/>
      <c r="E76" s="58"/>
    </row>
    <row r="77" spans="1:5" ht="18" x14ac:dyDescent="0.2">
      <c r="A77" s="38" t="s">
        <v>180</v>
      </c>
      <c r="B77" s="39">
        <v>46003</v>
      </c>
      <c r="C77" s="56"/>
      <c r="D77" s="93" t="s">
        <v>195</v>
      </c>
      <c r="E77" s="58"/>
    </row>
    <row r="78" spans="1:5" ht="18" x14ac:dyDescent="0.2">
      <c r="A78" s="38" t="s">
        <v>175</v>
      </c>
      <c r="B78" s="39">
        <v>46004</v>
      </c>
      <c r="C78" s="56"/>
      <c r="D78" s="74"/>
      <c r="E78" s="58"/>
    </row>
    <row r="79" spans="1:5" ht="18" x14ac:dyDescent="0.2">
      <c r="A79" s="38" t="s">
        <v>181</v>
      </c>
      <c r="B79" s="39">
        <v>46005</v>
      </c>
      <c r="C79" s="56"/>
      <c r="D79" s="58" t="s">
        <v>386</v>
      </c>
      <c r="E79" s="58"/>
    </row>
    <row r="80" spans="1:5" ht="18" x14ac:dyDescent="0.2">
      <c r="A80" s="38" t="s">
        <v>176</v>
      </c>
      <c r="B80" s="39">
        <v>46006</v>
      </c>
      <c r="C80" s="56"/>
      <c r="D80" s="74" t="s">
        <v>313</v>
      </c>
      <c r="E80" s="58"/>
    </row>
    <row r="81" spans="1:5" ht="18" x14ac:dyDescent="0.2">
      <c r="A81" s="38" t="s">
        <v>177</v>
      </c>
      <c r="B81" s="39">
        <v>46007</v>
      </c>
      <c r="C81" s="56"/>
      <c r="D81" s="74"/>
      <c r="E81" s="58"/>
    </row>
    <row r="82" spans="1:5" ht="18" x14ac:dyDescent="0.2">
      <c r="A82" s="38" t="s">
        <v>178</v>
      </c>
      <c r="B82" s="39">
        <v>46008</v>
      </c>
      <c r="C82" s="56"/>
      <c r="D82" s="74"/>
      <c r="E82" s="58"/>
    </row>
    <row r="83" spans="1:5" ht="18" x14ac:dyDescent="0.2">
      <c r="A83" s="38" t="s">
        <v>179</v>
      </c>
      <c r="B83" s="39">
        <v>46009</v>
      </c>
      <c r="C83" s="56"/>
      <c r="D83" s="74"/>
      <c r="E83" s="58"/>
    </row>
    <row r="84" spans="1:5" ht="18" x14ac:dyDescent="0.2">
      <c r="A84" s="38" t="s">
        <v>180</v>
      </c>
      <c r="B84" s="39">
        <v>46010</v>
      </c>
      <c r="C84" s="56"/>
      <c r="D84" s="74"/>
      <c r="E84" s="58"/>
    </row>
    <row r="85" spans="1:5" ht="18" x14ac:dyDescent="0.2">
      <c r="A85" s="38" t="s">
        <v>175</v>
      </c>
      <c r="B85" s="39">
        <v>46011</v>
      </c>
      <c r="C85" s="56"/>
      <c r="D85" s="74"/>
      <c r="E85" s="58"/>
    </row>
    <row r="86" spans="1:5" ht="18" x14ac:dyDescent="0.2">
      <c r="A86" s="38" t="s">
        <v>181</v>
      </c>
      <c r="B86" s="39">
        <v>46012</v>
      </c>
      <c r="C86" s="56"/>
      <c r="D86" s="58"/>
      <c r="E86" s="58"/>
    </row>
    <row r="87" spans="1:5" ht="18" x14ac:dyDescent="0.2">
      <c r="A87" s="38" t="s">
        <v>176</v>
      </c>
      <c r="B87" s="39">
        <v>46013</v>
      </c>
      <c r="C87" s="56"/>
      <c r="D87" s="74" t="s">
        <v>402</v>
      </c>
      <c r="E87" s="58"/>
    </row>
    <row r="88" spans="1:5" ht="18" x14ac:dyDescent="0.2">
      <c r="A88" s="38" t="s">
        <v>177</v>
      </c>
      <c r="B88" s="39">
        <v>46014</v>
      </c>
      <c r="C88" s="56"/>
      <c r="D88" s="74"/>
      <c r="E88" s="58"/>
    </row>
    <row r="89" spans="1:5" ht="18" x14ac:dyDescent="0.2">
      <c r="A89" s="38" t="s">
        <v>178</v>
      </c>
      <c r="B89" s="39">
        <v>46015</v>
      </c>
      <c r="C89" s="56"/>
      <c r="D89" s="74"/>
      <c r="E89" s="58"/>
    </row>
    <row r="90" spans="1:5" ht="18" x14ac:dyDescent="0.2">
      <c r="A90" s="38" t="s">
        <v>179</v>
      </c>
      <c r="B90" s="39">
        <v>46016</v>
      </c>
      <c r="C90" s="56"/>
      <c r="D90" s="74"/>
      <c r="E90" s="58"/>
    </row>
    <row r="91" spans="1:5" ht="18" x14ac:dyDescent="0.2">
      <c r="A91" s="38" t="s">
        <v>180</v>
      </c>
      <c r="B91" s="39">
        <v>46017</v>
      </c>
      <c r="C91" s="56"/>
      <c r="D91" s="74"/>
      <c r="E91" s="58"/>
    </row>
    <row r="92" spans="1:5" ht="18" x14ac:dyDescent="0.2">
      <c r="A92" s="38" t="s">
        <v>175</v>
      </c>
      <c r="B92" s="39">
        <v>46018</v>
      </c>
      <c r="C92" s="56"/>
      <c r="D92" s="74"/>
      <c r="E92" s="58"/>
    </row>
    <row r="93" spans="1:5" ht="18" x14ac:dyDescent="0.2">
      <c r="A93" s="38" t="s">
        <v>181</v>
      </c>
      <c r="B93" s="39">
        <v>46019</v>
      </c>
      <c r="C93" s="56"/>
      <c r="D93" s="74"/>
      <c r="E93" s="58"/>
    </row>
    <row r="94" spans="1:5" ht="18" x14ac:dyDescent="0.2">
      <c r="A94" s="38" t="s">
        <v>176</v>
      </c>
      <c r="B94" s="39">
        <v>46020</v>
      </c>
      <c r="C94" s="56"/>
      <c r="D94" s="74"/>
      <c r="E94" s="58"/>
    </row>
    <row r="95" spans="1:5" ht="18" x14ac:dyDescent="0.2">
      <c r="A95" s="38" t="s">
        <v>177</v>
      </c>
      <c r="B95" s="39">
        <v>46021</v>
      </c>
      <c r="C95" s="56"/>
      <c r="D95" s="74"/>
      <c r="E95" s="58"/>
    </row>
    <row r="96" spans="1:5" ht="18" x14ac:dyDescent="0.2">
      <c r="A96" s="38" t="s">
        <v>178</v>
      </c>
      <c r="B96" s="39">
        <v>46022</v>
      </c>
      <c r="C96" s="56"/>
      <c r="D96" s="56"/>
      <c r="E96" s="56"/>
    </row>
    <row r="97" spans="1:5" x14ac:dyDescent="0.15">
      <c r="A97" s="223" t="s">
        <v>158</v>
      </c>
      <c r="B97" s="224"/>
      <c r="C97" s="129">
        <v>6000</v>
      </c>
      <c r="D97" s="129"/>
      <c r="E97" s="189">
        <v>46027</v>
      </c>
    </row>
    <row r="98" spans="1:5" x14ac:dyDescent="0.15">
      <c r="A98" s="223" t="s">
        <v>345</v>
      </c>
      <c r="B98" s="224"/>
      <c r="C98" s="129">
        <v>3000</v>
      </c>
      <c r="D98" s="129"/>
      <c r="E98" s="129"/>
    </row>
    <row r="99" spans="1:5" x14ac:dyDescent="0.15">
      <c r="A99" s="223" t="s">
        <v>170</v>
      </c>
      <c r="B99" s="224"/>
      <c r="C99" s="129">
        <v>0</v>
      </c>
      <c r="D99" s="129" t="s">
        <v>392</v>
      </c>
      <c r="E99" s="129"/>
    </row>
    <row r="101" spans="1:5" x14ac:dyDescent="0.15">
      <c r="A101" s="122"/>
      <c r="B101" s="122"/>
      <c r="C101" s="225" t="s">
        <v>442</v>
      </c>
      <c r="D101" s="225"/>
      <c r="E101" s="122"/>
    </row>
    <row r="102" spans="1:5" x14ac:dyDescent="0.15">
      <c r="A102" s="27" t="s">
        <v>174</v>
      </c>
      <c r="B102" s="27" t="s">
        <v>160</v>
      </c>
      <c r="C102" s="27" t="s">
        <v>237</v>
      </c>
      <c r="D102" s="36" t="s">
        <v>213</v>
      </c>
      <c r="E102" s="27" t="s">
        <v>189</v>
      </c>
    </row>
    <row r="103" spans="1:5" ht="18" x14ac:dyDescent="0.2">
      <c r="A103" s="38" t="s">
        <v>179</v>
      </c>
      <c r="B103" s="39">
        <v>46023</v>
      </c>
      <c r="C103" s="56"/>
      <c r="D103" s="58"/>
      <c r="E103" s="58"/>
    </row>
    <row r="104" spans="1:5" ht="18" x14ac:dyDescent="0.2">
      <c r="A104" s="38" t="s">
        <v>180</v>
      </c>
      <c r="B104" s="39">
        <v>46024</v>
      </c>
      <c r="C104" s="56"/>
      <c r="D104" s="74"/>
      <c r="E104" s="58"/>
    </row>
    <row r="105" spans="1:5" ht="18" x14ac:dyDescent="0.2">
      <c r="A105" s="38" t="s">
        <v>175</v>
      </c>
      <c r="B105" s="39">
        <v>46025</v>
      </c>
      <c r="C105" s="56"/>
      <c r="D105" s="74"/>
      <c r="E105" s="58"/>
    </row>
    <row r="106" spans="1:5" ht="18" x14ac:dyDescent="0.2">
      <c r="A106" s="38" t="s">
        <v>181</v>
      </c>
      <c r="B106" s="39">
        <v>46026</v>
      </c>
      <c r="C106" s="56"/>
      <c r="D106" s="74"/>
      <c r="E106" s="58"/>
    </row>
    <row r="107" spans="1:5" ht="18" x14ac:dyDescent="0.2">
      <c r="A107" s="38" t="s">
        <v>176</v>
      </c>
      <c r="B107" s="39">
        <v>46027</v>
      </c>
      <c r="C107" s="56"/>
      <c r="D107" s="74"/>
      <c r="E107" s="58"/>
    </row>
    <row r="108" spans="1:5" ht="18" x14ac:dyDescent="0.2">
      <c r="A108" s="38" t="s">
        <v>177</v>
      </c>
      <c r="B108" s="39">
        <v>46028</v>
      </c>
      <c r="C108" s="56"/>
      <c r="D108" s="74"/>
      <c r="E108" s="58"/>
    </row>
    <row r="109" spans="1:5" ht="18" x14ac:dyDescent="0.2">
      <c r="A109" s="38" t="s">
        <v>178</v>
      </c>
      <c r="B109" s="39">
        <v>46029</v>
      </c>
      <c r="C109" s="56"/>
      <c r="D109" s="74"/>
      <c r="E109" s="58"/>
    </row>
    <row r="110" spans="1:5" ht="18" x14ac:dyDescent="0.2">
      <c r="A110" s="38" t="s">
        <v>179</v>
      </c>
      <c r="B110" s="39">
        <v>46030</v>
      </c>
      <c r="C110" s="56"/>
      <c r="D110" s="74"/>
      <c r="E110" s="58"/>
    </row>
    <row r="111" spans="1:5" ht="18" x14ac:dyDescent="0.2">
      <c r="A111" s="38" t="s">
        <v>180</v>
      </c>
      <c r="B111" s="39">
        <v>46031</v>
      </c>
      <c r="C111" s="56"/>
      <c r="D111" s="74"/>
      <c r="E111" s="58"/>
    </row>
    <row r="112" spans="1:5" ht="18" x14ac:dyDescent="0.2">
      <c r="A112" s="38" t="s">
        <v>175</v>
      </c>
      <c r="B112" s="39">
        <v>46032</v>
      </c>
      <c r="C112" s="56"/>
      <c r="D112" s="74"/>
      <c r="E112" s="58"/>
    </row>
    <row r="113" spans="1:5" ht="18" x14ac:dyDescent="0.2">
      <c r="A113" s="38" t="s">
        <v>181</v>
      </c>
      <c r="B113" s="39">
        <v>46033</v>
      </c>
      <c r="C113" s="56"/>
      <c r="D113" s="74"/>
      <c r="E113" s="58"/>
    </row>
    <row r="114" spans="1:5" ht="18" x14ac:dyDescent="0.2">
      <c r="A114" s="38" t="s">
        <v>176</v>
      </c>
      <c r="B114" s="39">
        <v>46034</v>
      </c>
      <c r="C114" s="56"/>
      <c r="D114" s="74"/>
      <c r="E114" s="58"/>
    </row>
    <row r="115" spans="1:5" ht="18" x14ac:dyDescent="0.2">
      <c r="A115" s="38" t="s">
        <v>177</v>
      </c>
      <c r="B115" s="39">
        <v>46035</v>
      </c>
      <c r="C115" s="56"/>
      <c r="D115" s="74"/>
      <c r="E115" s="58"/>
    </row>
    <row r="116" spans="1:5" ht="18" x14ac:dyDescent="0.2">
      <c r="A116" s="38" t="s">
        <v>178</v>
      </c>
      <c r="B116" s="39">
        <v>46036</v>
      </c>
      <c r="C116" s="56"/>
      <c r="D116" s="74"/>
      <c r="E116" s="58"/>
    </row>
    <row r="117" spans="1:5" ht="18" x14ac:dyDescent="0.2">
      <c r="A117" s="38" t="s">
        <v>179</v>
      </c>
      <c r="B117" s="39">
        <v>46037</v>
      </c>
      <c r="C117" s="56"/>
      <c r="D117" s="74"/>
      <c r="E117" s="58"/>
    </row>
    <row r="118" spans="1:5" ht="18" x14ac:dyDescent="0.2">
      <c r="A118" s="38" t="s">
        <v>180</v>
      </c>
      <c r="B118" s="39">
        <v>46038</v>
      </c>
      <c r="C118" s="56"/>
      <c r="D118" s="74"/>
      <c r="E118" s="58"/>
    </row>
    <row r="119" spans="1:5" ht="18" x14ac:dyDescent="0.2">
      <c r="A119" s="38" t="s">
        <v>175</v>
      </c>
      <c r="B119" s="39">
        <v>46039</v>
      </c>
      <c r="C119" s="56"/>
      <c r="D119" s="74"/>
      <c r="E119" s="58"/>
    </row>
    <row r="120" spans="1:5" ht="18" x14ac:dyDescent="0.2">
      <c r="A120" s="38" t="s">
        <v>181</v>
      </c>
      <c r="B120" s="39">
        <v>46040</v>
      </c>
      <c r="C120" s="56"/>
      <c r="D120" s="74"/>
      <c r="E120" s="58"/>
    </row>
    <row r="121" spans="1:5" ht="18" x14ac:dyDescent="0.2">
      <c r="A121" s="38" t="s">
        <v>176</v>
      </c>
      <c r="B121" s="39">
        <v>46041</v>
      </c>
      <c r="C121" s="56"/>
      <c r="D121" s="74"/>
      <c r="E121" s="58"/>
    </row>
    <row r="122" spans="1:5" ht="18" x14ac:dyDescent="0.2">
      <c r="A122" s="38" t="s">
        <v>177</v>
      </c>
      <c r="B122" s="39">
        <v>46042</v>
      </c>
      <c r="C122" s="56"/>
      <c r="D122" s="74"/>
      <c r="E122" s="58"/>
    </row>
    <row r="123" spans="1:5" ht="18" x14ac:dyDescent="0.2">
      <c r="A123" s="38" t="s">
        <v>178</v>
      </c>
      <c r="B123" s="39">
        <v>46043</v>
      </c>
      <c r="C123" s="56">
        <v>3000</v>
      </c>
      <c r="D123" s="74"/>
      <c r="E123" s="58" t="s">
        <v>319</v>
      </c>
    </row>
    <row r="124" spans="1:5" ht="18" x14ac:dyDescent="0.2">
      <c r="A124" s="38" t="s">
        <v>179</v>
      </c>
      <c r="B124" s="39">
        <v>46044</v>
      </c>
      <c r="C124" s="56"/>
      <c r="D124" s="74" t="s">
        <v>402</v>
      </c>
      <c r="E124" s="58"/>
    </row>
    <row r="125" spans="1:5" ht="18" x14ac:dyDescent="0.2">
      <c r="A125" s="38" t="s">
        <v>180</v>
      </c>
      <c r="B125" s="39">
        <v>46045</v>
      </c>
      <c r="C125" s="56"/>
      <c r="D125" s="74"/>
      <c r="E125" s="58"/>
    </row>
    <row r="126" spans="1:5" ht="18" x14ac:dyDescent="0.2">
      <c r="A126" s="38" t="s">
        <v>175</v>
      </c>
      <c r="B126" s="39">
        <v>46046</v>
      </c>
      <c r="C126" s="56"/>
      <c r="D126" s="74"/>
      <c r="E126" s="58"/>
    </row>
    <row r="127" spans="1:5" ht="18" x14ac:dyDescent="0.2">
      <c r="A127" s="38" t="s">
        <v>181</v>
      </c>
      <c r="B127" s="39">
        <v>46047</v>
      </c>
      <c r="C127" s="56"/>
      <c r="D127" s="74"/>
      <c r="E127" s="58"/>
    </row>
    <row r="128" spans="1:5" ht="18" x14ac:dyDescent="0.2">
      <c r="A128" s="38" t="s">
        <v>176</v>
      </c>
      <c r="B128" s="39">
        <v>46048</v>
      </c>
      <c r="C128" s="56"/>
      <c r="D128" s="74"/>
      <c r="E128" s="58"/>
    </row>
    <row r="129" spans="1:5" ht="18" x14ac:dyDescent="0.2">
      <c r="A129" s="38" t="s">
        <v>177</v>
      </c>
      <c r="B129" s="39">
        <v>46049</v>
      </c>
      <c r="C129" s="56"/>
      <c r="D129" s="74"/>
      <c r="E129" s="58"/>
    </row>
    <row r="130" spans="1:5" ht="18" x14ac:dyDescent="0.2">
      <c r="A130" s="38" t="s">
        <v>178</v>
      </c>
      <c r="B130" s="39">
        <v>46050</v>
      </c>
      <c r="C130" s="56"/>
      <c r="D130" s="74"/>
      <c r="E130" s="58"/>
    </row>
    <row r="131" spans="1:5" ht="18" x14ac:dyDescent="0.2">
      <c r="A131" s="38" t="s">
        <v>179</v>
      </c>
      <c r="B131" s="39">
        <v>46051</v>
      </c>
      <c r="C131" s="56"/>
      <c r="D131" s="74"/>
      <c r="E131" s="58"/>
    </row>
    <row r="132" spans="1:5" ht="18" x14ac:dyDescent="0.2">
      <c r="A132" s="38" t="s">
        <v>180</v>
      </c>
      <c r="B132" s="39">
        <v>46052</v>
      </c>
      <c r="C132" s="56"/>
      <c r="D132" s="74"/>
      <c r="E132" s="58"/>
    </row>
    <row r="133" spans="1:5" ht="18" x14ac:dyDescent="0.2">
      <c r="A133" s="38" t="s">
        <v>175</v>
      </c>
      <c r="B133" s="39">
        <v>46053</v>
      </c>
      <c r="C133" s="56"/>
      <c r="D133" s="56"/>
      <c r="E133" s="56"/>
    </row>
    <row r="134" spans="1:5" x14ac:dyDescent="0.15">
      <c r="A134" s="223" t="s">
        <v>158</v>
      </c>
      <c r="B134" s="224"/>
      <c r="C134" s="129">
        <v>3000</v>
      </c>
      <c r="D134" s="129"/>
      <c r="E134" s="129" t="s">
        <v>444</v>
      </c>
    </row>
    <row r="135" spans="1:5" x14ac:dyDescent="0.15">
      <c r="A135" s="223" t="s">
        <v>345</v>
      </c>
      <c r="B135" s="224"/>
      <c r="C135" s="129"/>
      <c r="D135" s="129"/>
      <c r="E135" s="129"/>
    </row>
    <row r="136" spans="1:5" x14ac:dyDescent="0.15">
      <c r="A136" s="223" t="s">
        <v>170</v>
      </c>
      <c r="B136" s="224"/>
      <c r="C136" s="129">
        <v>0</v>
      </c>
      <c r="D136" s="129"/>
      <c r="E136" s="129"/>
    </row>
    <row r="138" spans="1:5" x14ac:dyDescent="0.15">
      <c r="A138" s="122"/>
      <c r="B138" s="122"/>
      <c r="C138" s="225" t="s">
        <v>443</v>
      </c>
      <c r="D138" s="225"/>
      <c r="E138" s="122"/>
    </row>
    <row r="139" spans="1:5" x14ac:dyDescent="0.15">
      <c r="A139" s="27" t="s">
        <v>174</v>
      </c>
      <c r="B139" s="27" t="s">
        <v>160</v>
      </c>
      <c r="C139" s="27" t="s">
        <v>237</v>
      </c>
      <c r="D139" s="36" t="s">
        <v>213</v>
      </c>
      <c r="E139" s="27" t="s">
        <v>189</v>
      </c>
    </row>
    <row r="140" spans="1:5" ht="18" x14ac:dyDescent="0.2">
      <c r="A140" s="38" t="s">
        <v>181</v>
      </c>
      <c r="B140" s="39">
        <v>46054</v>
      </c>
      <c r="C140" s="56"/>
      <c r="D140" s="58"/>
      <c r="E140" s="58"/>
    </row>
    <row r="141" spans="1:5" ht="18" x14ac:dyDescent="0.2">
      <c r="A141" s="38" t="s">
        <v>176</v>
      </c>
      <c r="B141" s="39">
        <v>46055</v>
      </c>
      <c r="C141" s="56"/>
      <c r="D141" s="74"/>
      <c r="E141" s="58"/>
    </row>
    <row r="142" spans="1:5" ht="18" x14ac:dyDescent="0.2">
      <c r="A142" s="38" t="s">
        <v>177</v>
      </c>
      <c r="B142" s="39">
        <v>46056</v>
      </c>
      <c r="C142" s="56"/>
      <c r="D142" s="74"/>
      <c r="E142" s="58"/>
    </row>
    <row r="143" spans="1:5" ht="18" x14ac:dyDescent="0.2">
      <c r="A143" s="38" t="s">
        <v>178</v>
      </c>
      <c r="B143" s="39">
        <v>46057</v>
      </c>
      <c r="C143" s="56"/>
      <c r="D143" s="74"/>
      <c r="E143" s="58"/>
    </row>
    <row r="144" spans="1:5" ht="18" x14ac:dyDescent="0.2">
      <c r="A144" s="38" t="s">
        <v>179</v>
      </c>
      <c r="B144" s="39">
        <v>46058</v>
      </c>
      <c r="C144" s="56"/>
      <c r="D144" s="74"/>
      <c r="E144" s="58"/>
    </row>
    <row r="145" spans="1:5" ht="18" x14ac:dyDescent="0.2">
      <c r="A145" s="38" t="s">
        <v>180</v>
      </c>
      <c r="B145" s="39">
        <v>46059</v>
      </c>
      <c r="C145" s="56"/>
      <c r="D145" s="74"/>
      <c r="E145" s="58"/>
    </row>
    <row r="146" spans="1:5" ht="18" x14ac:dyDescent="0.2">
      <c r="A146" s="38" t="s">
        <v>175</v>
      </c>
      <c r="B146" s="39">
        <v>46060</v>
      </c>
      <c r="C146" s="56"/>
      <c r="D146" s="74"/>
      <c r="E146" s="58"/>
    </row>
    <row r="147" spans="1:5" ht="18" x14ac:dyDescent="0.2">
      <c r="A147" s="38" t="s">
        <v>181</v>
      </c>
      <c r="B147" s="39">
        <v>46061</v>
      </c>
      <c r="C147" s="56"/>
      <c r="D147" s="74"/>
      <c r="E147" s="58"/>
    </row>
    <row r="148" spans="1:5" ht="18" x14ac:dyDescent="0.2">
      <c r="A148" s="38" t="s">
        <v>176</v>
      </c>
      <c r="B148" s="39">
        <v>46062</v>
      </c>
      <c r="C148" s="56"/>
      <c r="D148" s="74"/>
      <c r="E148" s="58"/>
    </row>
    <row r="149" spans="1:5" ht="18" x14ac:dyDescent="0.2">
      <c r="A149" s="38" t="s">
        <v>177</v>
      </c>
      <c r="B149" s="39">
        <v>46063</v>
      </c>
      <c r="C149" s="56"/>
      <c r="D149" s="74"/>
      <c r="E149" s="58"/>
    </row>
    <row r="150" spans="1:5" ht="18" x14ac:dyDescent="0.2">
      <c r="A150" s="38" t="s">
        <v>178</v>
      </c>
      <c r="B150" s="39">
        <v>46064</v>
      </c>
      <c r="C150" s="56"/>
      <c r="D150" s="74"/>
      <c r="E150" s="58"/>
    </row>
    <row r="151" spans="1:5" ht="18" x14ac:dyDescent="0.2">
      <c r="A151" s="38" t="s">
        <v>179</v>
      </c>
      <c r="B151" s="39">
        <v>46065</v>
      </c>
      <c r="C151" s="56"/>
      <c r="D151" s="74"/>
      <c r="E151" s="58"/>
    </row>
    <row r="152" spans="1:5" ht="18" x14ac:dyDescent="0.2">
      <c r="A152" s="38" t="s">
        <v>180</v>
      </c>
      <c r="B152" s="39">
        <v>46066</v>
      </c>
      <c r="C152" s="56"/>
      <c r="D152" s="74"/>
      <c r="E152" s="58"/>
    </row>
    <row r="153" spans="1:5" ht="18" x14ac:dyDescent="0.2">
      <c r="A153" s="38" t="s">
        <v>175</v>
      </c>
      <c r="B153" s="39">
        <v>46067</v>
      </c>
      <c r="C153" s="56"/>
      <c r="D153" s="74"/>
      <c r="E153" s="58"/>
    </row>
    <row r="154" spans="1:5" ht="18" x14ac:dyDescent="0.2">
      <c r="A154" s="38" t="s">
        <v>181</v>
      </c>
      <c r="B154" s="39">
        <v>46068</v>
      </c>
      <c r="C154" s="56"/>
      <c r="D154" s="74"/>
      <c r="E154" s="58"/>
    </row>
    <row r="155" spans="1:5" ht="18" x14ac:dyDescent="0.2">
      <c r="A155" s="38" t="s">
        <v>176</v>
      </c>
      <c r="B155" s="39">
        <v>46069</v>
      </c>
      <c r="C155" s="56"/>
      <c r="D155" s="74"/>
      <c r="E155" s="58"/>
    </row>
    <row r="156" spans="1:5" ht="18" x14ac:dyDescent="0.2">
      <c r="A156" s="38" t="s">
        <v>177</v>
      </c>
      <c r="B156" s="39">
        <v>46070</v>
      </c>
      <c r="C156" s="56"/>
      <c r="D156" s="74"/>
      <c r="E156" s="58"/>
    </row>
    <row r="157" spans="1:5" ht="18" x14ac:dyDescent="0.2">
      <c r="A157" s="38" t="s">
        <v>178</v>
      </c>
      <c r="B157" s="39">
        <v>46071</v>
      </c>
      <c r="C157" s="56"/>
      <c r="D157" s="74"/>
      <c r="E157" s="58"/>
    </row>
    <row r="158" spans="1:5" ht="18" x14ac:dyDescent="0.2">
      <c r="A158" s="38" t="s">
        <v>179</v>
      </c>
      <c r="B158" s="39">
        <v>46072</v>
      </c>
      <c r="C158" s="56"/>
      <c r="D158" s="74"/>
      <c r="E158" s="58"/>
    </row>
    <row r="159" spans="1:5" ht="18" x14ac:dyDescent="0.2">
      <c r="A159" s="38" t="s">
        <v>180</v>
      </c>
      <c r="B159" s="39">
        <v>46073</v>
      </c>
      <c r="C159" s="56"/>
      <c r="D159" s="74"/>
      <c r="E159" s="58"/>
    </row>
    <row r="160" spans="1:5" ht="18" x14ac:dyDescent="0.2">
      <c r="A160" s="38" t="s">
        <v>175</v>
      </c>
      <c r="B160" s="39">
        <v>46074</v>
      </c>
      <c r="C160" s="56"/>
      <c r="D160" s="74"/>
      <c r="E160" s="58"/>
    </row>
    <row r="161" spans="1:5" ht="18" x14ac:dyDescent="0.2">
      <c r="A161" s="38" t="s">
        <v>181</v>
      </c>
      <c r="B161" s="39">
        <v>46075</v>
      </c>
      <c r="C161" s="56"/>
      <c r="D161" s="74"/>
      <c r="E161" s="58"/>
    </row>
    <row r="162" spans="1:5" ht="18" x14ac:dyDescent="0.2">
      <c r="A162" s="38" t="s">
        <v>176</v>
      </c>
      <c r="B162" s="39">
        <v>46076</v>
      </c>
      <c r="C162" s="56"/>
      <c r="D162" s="74"/>
      <c r="E162" s="58"/>
    </row>
    <row r="163" spans="1:5" ht="18" x14ac:dyDescent="0.2">
      <c r="A163" s="38" t="s">
        <v>177</v>
      </c>
      <c r="B163" s="39">
        <v>46077</v>
      </c>
      <c r="C163" s="56"/>
      <c r="D163" s="74"/>
      <c r="E163" s="58"/>
    </row>
    <row r="164" spans="1:5" ht="18" x14ac:dyDescent="0.2">
      <c r="A164" s="38" t="s">
        <v>178</v>
      </c>
      <c r="B164" s="39">
        <v>46078</v>
      </c>
      <c r="C164" s="56"/>
      <c r="D164" s="74"/>
      <c r="E164" s="58"/>
    </row>
    <row r="165" spans="1:5" ht="18" x14ac:dyDescent="0.2">
      <c r="A165" s="38" t="s">
        <v>179</v>
      </c>
      <c r="B165" s="39">
        <v>46079</v>
      </c>
      <c r="C165" s="56"/>
      <c r="D165" s="74"/>
      <c r="E165" s="58"/>
    </row>
    <row r="166" spans="1:5" ht="18" x14ac:dyDescent="0.2">
      <c r="A166" s="38" t="s">
        <v>180</v>
      </c>
      <c r="B166" s="39">
        <v>46080</v>
      </c>
      <c r="C166" s="56"/>
      <c r="D166" s="74"/>
      <c r="E166" s="58"/>
    </row>
    <row r="167" spans="1:5" ht="18" x14ac:dyDescent="0.2">
      <c r="A167" s="38" t="s">
        <v>175</v>
      </c>
      <c r="B167" s="39">
        <v>46081</v>
      </c>
      <c r="C167" s="56"/>
      <c r="D167" s="74"/>
      <c r="E167" s="58"/>
    </row>
    <row r="168" spans="1:5" ht="18" x14ac:dyDescent="0.2">
      <c r="A168" s="38" t="s">
        <v>181</v>
      </c>
      <c r="B168" s="39">
        <v>46082</v>
      </c>
      <c r="C168" s="56"/>
      <c r="D168" s="74"/>
      <c r="E168" s="58"/>
    </row>
    <row r="169" spans="1:5" ht="18" x14ac:dyDescent="0.2">
      <c r="A169" s="38" t="s">
        <v>176</v>
      </c>
      <c r="B169" s="39">
        <v>46083</v>
      </c>
      <c r="C169" s="56"/>
      <c r="D169" s="74"/>
      <c r="E169" s="58"/>
    </row>
    <row r="170" spans="1:5" ht="18" x14ac:dyDescent="0.2">
      <c r="A170" s="38" t="s">
        <v>177</v>
      </c>
      <c r="B170" s="39">
        <v>46084</v>
      </c>
      <c r="C170" s="56"/>
      <c r="D170" s="56"/>
      <c r="E170" s="56"/>
    </row>
    <row r="171" spans="1:5" x14ac:dyDescent="0.15">
      <c r="A171" s="223" t="s">
        <v>158</v>
      </c>
      <c r="B171" s="224"/>
      <c r="C171" s="129"/>
      <c r="D171" s="129"/>
      <c r="E171" s="129" t="s">
        <v>445</v>
      </c>
    </row>
    <row r="172" spans="1:5" x14ac:dyDescent="0.15">
      <c r="A172" s="223" t="s">
        <v>345</v>
      </c>
      <c r="B172" s="224"/>
      <c r="C172" s="129"/>
      <c r="D172" s="129"/>
      <c r="E172" s="129"/>
    </row>
    <row r="173" spans="1:5" x14ac:dyDescent="0.15">
      <c r="A173" s="223" t="s">
        <v>170</v>
      </c>
      <c r="B173" s="224"/>
      <c r="C173" s="129">
        <v>0</v>
      </c>
      <c r="D173" s="129"/>
      <c r="E173" s="129"/>
    </row>
  </sheetData>
  <mergeCells count="20">
    <mergeCell ref="A171:B171"/>
    <mergeCell ref="A172:B172"/>
    <mergeCell ref="A173:B173"/>
    <mergeCell ref="C101:D101"/>
    <mergeCell ref="A134:B134"/>
    <mergeCell ref="A135:B135"/>
    <mergeCell ref="A136:B136"/>
    <mergeCell ref="C138:D138"/>
    <mergeCell ref="C1:D1"/>
    <mergeCell ref="C27:D27"/>
    <mergeCell ref="A23:B23"/>
    <mergeCell ref="A24:B24"/>
    <mergeCell ref="A25:B25"/>
    <mergeCell ref="A98:B98"/>
    <mergeCell ref="A99:B99"/>
    <mergeCell ref="C64:D64"/>
    <mergeCell ref="A59:B59"/>
    <mergeCell ref="A60:B60"/>
    <mergeCell ref="A61:B61"/>
    <mergeCell ref="A97:B9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53"/>
  <sheetViews>
    <sheetView rightToLeft="1" topLeftCell="A19" zoomScale="50" zoomScaleNormal="50" zoomScaleSheetLayoutView="40" workbookViewId="0">
      <selection activeCell="R20" sqref="R20"/>
    </sheetView>
  </sheetViews>
  <sheetFormatPr defaultColWidth="10.41796875" defaultRowHeight="33.75" customHeight="1" x14ac:dyDescent="0.15"/>
  <cols>
    <col min="1" max="1" width="6.49609375" customWidth="1"/>
    <col min="2" max="2" width="45.359375" bestFit="1" customWidth="1"/>
    <col min="3" max="3" width="22.6796875" customWidth="1"/>
    <col min="4" max="4" width="24.640625" customWidth="1"/>
    <col min="5" max="5" width="20.47265625" customWidth="1"/>
    <col min="6" max="6" width="31.13671875" customWidth="1"/>
  </cols>
  <sheetData>
    <row r="1" spans="1:6" ht="10.5" customHeight="1" x14ac:dyDescent="0.15"/>
    <row r="2" spans="1:6" ht="10.5" customHeight="1" x14ac:dyDescent="0.15"/>
    <row r="3" spans="1:6" ht="40.5" customHeight="1" x14ac:dyDescent="0.15"/>
    <row r="4" spans="1:6" ht="10.5" customHeight="1" x14ac:dyDescent="0.15"/>
    <row r="5" spans="1:6" ht="10.5" customHeight="1" x14ac:dyDescent="0.15"/>
    <row r="6" spans="1:6" ht="10.5" customHeight="1" x14ac:dyDescent="0.15"/>
    <row r="7" spans="1:6" ht="10.5" customHeight="1" x14ac:dyDescent="0.15"/>
    <row r="8" spans="1:6" ht="41.45" customHeight="1" x14ac:dyDescent="0.15">
      <c r="A8" s="229" t="s">
        <v>45</v>
      </c>
      <c r="B8" s="229"/>
      <c r="C8" s="229"/>
      <c r="D8" s="229"/>
      <c r="E8" s="229"/>
      <c r="F8" s="230"/>
    </row>
    <row r="9" spans="1:6" ht="69" customHeight="1" x14ac:dyDescent="0.4">
      <c r="A9" s="20" t="s">
        <v>125</v>
      </c>
      <c r="B9" s="20" t="s">
        <v>34</v>
      </c>
      <c r="C9" s="21" t="s">
        <v>154</v>
      </c>
      <c r="D9" s="21" t="s">
        <v>155</v>
      </c>
      <c r="E9" s="21" t="s">
        <v>156</v>
      </c>
      <c r="F9" s="21" t="s">
        <v>157</v>
      </c>
    </row>
    <row r="10" spans="1:6" ht="39" customHeight="1" x14ac:dyDescent="0.15">
      <c r="A10" s="22" t="s">
        <v>126</v>
      </c>
      <c r="B10" s="25" t="s">
        <v>98</v>
      </c>
      <c r="C10" s="23">
        <v>185</v>
      </c>
      <c r="D10" s="23" t="s">
        <v>100</v>
      </c>
      <c r="E10" s="23">
        <f t="shared" ref="E10:E14" si="0">C10/13</f>
        <v>14.23076923076923</v>
      </c>
      <c r="F10" s="24">
        <v>20</v>
      </c>
    </row>
    <row r="11" spans="1:6" ht="39" customHeight="1" x14ac:dyDescent="0.15">
      <c r="A11" s="22" t="s">
        <v>127</v>
      </c>
      <c r="B11" s="25" t="s">
        <v>99</v>
      </c>
      <c r="C11" s="23">
        <v>315</v>
      </c>
      <c r="D11" s="23" t="s">
        <v>100</v>
      </c>
      <c r="E11" s="23">
        <f t="shared" si="0"/>
        <v>24.23076923076923</v>
      </c>
      <c r="F11" s="24">
        <v>30</v>
      </c>
    </row>
    <row r="12" spans="1:6" ht="39" customHeight="1" x14ac:dyDescent="0.15">
      <c r="A12" s="22" t="s">
        <v>128</v>
      </c>
      <c r="B12" s="25" t="s">
        <v>101</v>
      </c>
      <c r="C12" s="23">
        <v>385</v>
      </c>
      <c r="D12" s="23" t="s">
        <v>100</v>
      </c>
      <c r="E12" s="23">
        <f t="shared" si="0"/>
        <v>29.615384615384617</v>
      </c>
      <c r="F12" s="24">
        <v>40</v>
      </c>
    </row>
    <row r="13" spans="1:6" ht="39" customHeight="1" x14ac:dyDescent="0.15">
      <c r="A13" s="22" t="s">
        <v>129</v>
      </c>
      <c r="B13" s="25" t="s">
        <v>102</v>
      </c>
      <c r="C13" s="23">
        <v>415</v>
      </c>
      <c r="D13" s="23" t="s">
        <v>100</v>
      </c>
      <c r="E13" s="23">
        <f t="shared" si="0"/>
        <v>31.923076923076923</v>
      </c>
      <c r="F13" s="24">
        <v>40</v>
      </c>
    </row>
    <row r="14" spans="1:6" ht="39" customHeight="1" x14ac:dyDescent="0.15">
      <c r="A14" s="22" t="s">
        <v>130</v>
      </c>
      <c r="B14" s="25" t="s">
        <v>103</v>
      </c>
      <c r="C14" s="23">
        <v>435</v>
      </c>
      <c r="D14" s="23" t="s">
        <v>100</v>
      </c>
      <c r="E14" s="23">
        <f t="shared" si="0"/>
        <v>33.46153846153846</v>
      </c>
      <c r="F14" s="24">
        <v>40</v>
      </c>
    </row>
    <row r="15" spans="1:6" ht="39" customHeight="1" x14ac:dyDescent="0.15">
      <c r="A15" s="22" t="s">
        <v>131</v>
      </c>
      <c r="B15" s="25" t="s">
        <v>152</v>
      </c>
      <c r="C15" s="55">
        <v>185</v>
      </c>
      <c r="D15" s="23" t="s">
        <v>257</v>
      </c>
      <c r="E15" s="23">
        <v>14.58</v>
      </c>
      <c r="F15" s="24">
        <v>20</v>
      </c>
    </row>
    <row r="16" spans="1:6" ht="39" customHeight="1" x14ac:dyDescent="0.15">
      <c r="A16" s="22" t="s">
        <v>132</v>
      </c>
      <c r="B16" s="25" t="s">
        <v>153</v>
      </c>
      <c r="C16" s="23">
        <v>115</v>
      </c>
      <c r="D16" s="23" t="s">
        <v>104</v>
      </c>
      <c r="E16" s="23">
        <v>9</v>
      </c>
      <c r="F16" s="24">
        <v>15</v>
      </c>
    </row>
    <row r="17" spans="1:6" ht="39" customHeight="1" x14ac:dyDescent="0.15">
      <c r="A17" s="22" t="s">
        <v>133</v>
      </c>
      <c r="B17" s="25" t="s">
        <v>105</v>
      </c>
      <c r="C17" s="55">
        <v>185</v>
      </c>
      <c r="D17" s="23" t="s">
        <v>112</v>
      </c>
      <c r="E17" s="23">
        <f>C17/12</f>
        <v>15.416666666666666</v>
      </c>
      <c r="F17" s="24">
        <v>20</v>
      </c>
    </row>
    <row r="18" spans="1:6" ht="39" customHeight="1" x14ac:dyDescent="0.15">
      <c r="A18" s="22" t="s">
        <v>134</v>
      </c>
      <c r="B18" s="25" t="s">
        <v>256</v>
      </c>
      <c r="C18" s="55">
        <v>456</v>
      </c>
      <c r="D18" s="23" t="s">
        <v>112</v>
      </c>
      <c r="E18" s="23">
        <f>C18/24</f>
        <v>19</v>
      </c>
      <c r="F18" s="24">
        <v>25</v>
      </c>
    </row>
    <row r="19" spans="1:6" ht="39" customHeight="1" x14ac:dyDescent="0.15">
      <c r="A19" s="22" t="s">
        <v>135</v>
      </c>
      <c r="B19" s="25" t="s">
        <v>109</v>
      </c>
      <c r="C19" s="55">
        <v>305</v>
      </c>
      <c r="D19" s="23" t="s">
        <v>112</v>
      </c>
      <c r="E19" s="23">
        <f t="shared" ref="E19" si="1">C19/12</f>
        <v>25.416666666666668</v>
      </c>
      <c r="F19" s="24">
        <v>30</v>
      </c>
    </row>
    <row r="20" spans="1:6" ht="39" customHeight="1" x14ac:dyDescent="0.15">
      <c r="A20" s="22" t="s">
        <v>136</v>
      </c>
      <c r="B20" s="25" t="s">
        <v>106</v>
      </c>
      <c r="C20" s="23">
        <v>285</v>
      </c>
      <c r="D20" s="23" t="s">
        <v>100</v>
      </c>
      <c r="E20" s="23">
        <f>C20/13</f>
        <v>21.923076923076923</v>
      </c>
      <c r="F20" s="24">
        <v>30</v>
      </c>
    </row>
    <row r="21" spans="1:6" ht="39" customHeight="1" x14ac:dyDescent="0.15">
      <c r="A21" s="22" t="s">
        <v>137</v>
      </c>
      <c r="B21" s="25" t="s">
        <v>107</v>
      </c>
      <c r="C21" s="23">
        <v>400</v>
      </c>
      <c r="D21" s="23" t="s">
        <v>100</v>
      </c>
      <c r="E21" s="23">
        <f>C21/13</f>
        <v>30.76923076923077</v>
      </c>
      <c r="F21" s="24">
        <v>35</v>
      </c>
    </row>
    <row r="22" spans="1:6" ht="39" customHeight="1" x14ac:dyDescent="0.15">
      <c r="A22" s="22" t="s">
        <v>138</v>
      </c>
      <c r="B22" s="25" t="s">
        <v>110</v>
      </c>
      <c r="C22" s="23">
        <v>450</v>
      </c>
      <c r="D22" s="23" t="s">
        <v>100</v>
      </c>
      <c r="E22" s="23">
        <f>C22/13</f>
        <v>34.615384615384613</v>
      </c>
      <c r="F22" s="23">
        <v>40</v>
      </c>
    </row>
    <row r="23" spans="1:6" ht="39" customHeight="1" x14ac:dyDescent="0.15">
      <c r="A23" s="22" t="s">
        <v>139</v>
      </c>
      <c r="B23" s="25" t="s">
        <v>111</v>
      </c>
      <c r="C23" s="23">
        <v>770</v>
      </c>
      <c r="D23" s="23" t="s">
        <v>100</v>
      </c>
      <c r="E23" s="23">
        <f>C23/13</f>
        <v>59.230769230769234</v>
      </c>
      <c r="F23" s="23">
        <v>75</v>
      </c>
    </row>
    <row r="24" spans="1:6" ht="39.6" customHeight="1" x14ac:dyDescent="0.15">
      <c r="A24" s="22" t="s">
        <v>140</v>
      </c>
      <c r="B24" s="25" t="s">
        <v>113</v>
      </c>
      <c r="C24" s="23">
        <v>677</v>
      </c>
      <c r="D24" s="23" t="s">
        <v>112</v>
      </c>
      <c r="E24" s="23">
        <f>C24/12</f>
        <v>56.416666666666664</v>
      </c>
      <c r="F24" s="23">
        <v>70</v>
      </c>
    </row>
    <row r="25" spans="1:6" ht="39" customHeight="1" x14ac:dyDescent="0.15">
      <c r="A25" s="22" t="s">
        <v>141</v>
      </c>
      <c r="B25" s="25" t="s">
        <v>114</v>
      </c>
      <c r="C25" s="23">
        <v>1150</v>
      </c>
      <c r="D25" s="23" t="s">
        <v>112</v>
      </c>
      <c r="E25" s="23">
        <f>C25/12</f>
        <v>95.833333333333329</v>
      </c>
      <c r="F25" s="23">
        <v>115</v>
      </c>
    </row>
    <row r="26" spans="1:6" ht="39" customHeight="1" x14ac:dyDescent="0.15">
      <c r="A26" s="22" t="s">
        <v>142</v>
      </c>
      <c r="B26" s="25" t="s">
        <v>248</v>
      </c>
      <c r="C26" s="23">
        <v>1150</v>
      </c>
      <c r="D26" s="23" t="s">
        <v>112</v>
      </c>
      <c r="E26" s="23">
        <f>C26/12</f>
        <v>95.833333333333329</v>
      </c>
      <c r="F26" s="23">
        <v>115</v>
      </c>
    </row>
    <row r="27" spans="1:6" ht="39" customHeight="1" x14ac:dyDescent="0.15">
      <c r="A27" s="22" t="s">
        <v>143</v>
      </c>
      <c r="B27" s="25" t="s">
        <v>115</v>
      </c>
      <c r="C27" s="23">
        <v>410</v>
      </c>
      <c r="D27" s="23" t="s">
        <v>100</v>
      </c>
      <c r="E27" s="23">
        <f>C27/13</f>
        <v>31.53846153846154</v>
      </c>
      <c r="F27" s="24">
        <v>40</v>
      </c>
    </row>
    <row r="28" spans="1:6" ht="39" customHeight="1" x14ac:dyDescent="0.15">
      <c r="A28" s="22" t="s">
        <v>144</v>
      </c>
      <c r="B28" s="25" t="s">
        <v>116</v>
      </c>
      <c r="C28" s="23">
        <v>570</v>
      </c>
      <c r="D28" s="23" t="s">
        <v>100</v>
      </c>
      <c r="E28" s="23">
        <f>C28/13</f>
        <v>43.846153846153847</v>
      </c>
      <c r="F28" s="24">
        <v>55</v>
      </c>
    </row>
    <row r="29" spans="1:6" ht="39" customHeight="1" x14ac:dyDescent="0.15">
      <c r="A29" s="22" t="s">
        <v>145</v>
      </c>
      <c r="B29" s="25" t="s">
        <v>249</v>
      </c>
      <c r="C29" s="23">
        <v>570</v>
      </c>
      <c r="D29" s="23" t="s">
        <v>100</v>
      </c>
      <c r="E29" s="23">
        <f>C29/13</f>
        <v>43.846153846153847</v>
      </c>
      <c r="F29" s="24">
        <v>55</v>
      </c>
    </row>
    <row r="30" spans="1:6" ht="39" customHeight="1" x14ac:dyDescent="0.15">
      <c r="A30" s="22" t="s">
        <v>146</v>
      </c>
      <c r="B30" s="25" t="s">
        <v>117</v>
      </c>
      <c r="C30" s="23">
        <v>255</v>
      </c>
      <c r="D30" s="23" t="s">
        <v>112</v>
      </c>
      <c r="E30" s="23">
        <f t="shared" ref="E30:E35" si="2">C30/12</f>
        <v>21.25</v>
      </c>
      <c r="F30" s="24">
        <v>30</v>
      </c>
    </row>
    <row r="31" spans="1:6" ht="39" customHeight="1" x14ac:dyDescent="0.15">
      <c r="A31" s="22" t="s">
        <v>147</v>
      </c>
      <c r="B31" s="25" t="s">
        <v>118</v>
      </c>
      <c r="C31" s="23">
        <v>380</v>
      </c>
      <c r="D31" s="23" t="s">
        <v>112</v>
      </c>
      <c r="E31" s="23">
        <f t="shared" si="2"/>
        <v>31.666666666666668</v>
      </c>
      <c r="F31" s="24">
        <v>40</v>
      </c>
    </row>
    <row r="32" spans="1:6" ht="39" customHeight="1" x14ac:dyDescent="0.15">
      <c r="A32" s="22" t="s">
        <v>148</v>
      </c>
      <c r="B32" s="25" t="s">
        <v>119</v>
      </c>
      <c r="C32" s="23">
        <v>290</v>
      </c>
      <c r="D32" s="23" t="s">
        <v>112</v>
      </c>
      <c r="E32" s="23">
        <f t="shared" si="2"/>
        <v>24.166666666666668</v>
      </c>
      <c r="F32" s="24">
        <v>30</v>
      </c>
    </row>
    <row r="33" spans="1:8" ht="39" customHeight="1" x14ac:dyDescent="0.15">
      <c r="A33" s="22" t="s">
        <v>149</v>
      </c>
      <c r="B33" s="25" t="s">
        <v>120</v>
      </c>
      <c r="C33" s="23">
        <v>430</v>
      </c>
      <c r="D33" s="23" t="s">
        <v>112</v>
      </c>
      <c r="E33" s="23">
        <f t="shared" si="2"/>
        <v>35.833333333333336</v>
      </c>
      <c r="F33" s="24">
        <v>45</v>
      </c>
    </row>
    <row r="34" spans="1:8" ht="39" customHeight="1" x14ac:dyDescent="0.15">
      <c r="A34" s="22" t="s">
        <v>150</v>
      </c>
      <c r="B34" s="25" t="s">
        <v>121</v>
      </c>
      <c r="C34" s="55">
        <v>265</v>
      </c>
      <c r="D34" s="23" t="s">
        <v>112</v>
      </c>
      <c r="E34" s="23">
        <f t="shared" si="2"/>
        <v>22.083333333333332</v>
      </c>
      <c r="F34" s="23">
        <v>30</v>
      </c>
    </row>
    <row r="35" spans="1:8" ht="39" customHeight="1" x14ac:dyDescent="0.15">
      <c r="A35" s="22" t="s">
        <v>151</v>
      </c>
      <c r="B35" s="25" t="s">
        <v>122</v>
      </c>
      <c r="C35" s="23">
        <v>185</v>
      </c>
      <c r="D35" s="23" t="s">
        <v>112</v>
      </c>
      <c r="E35" s="23">
        <f t="shared" si="2"/>
        <v>15.416666666666666</v>
      </c>
      <c r="F35" s="23">
        <v>20</v>
      </c>
    </row>
    <row r="36" spans="1:8" ht="39" customHeight="1" x14ac:dyDescent="0.15">
      <c r="A36" s="22" t="s">
        <v>166</v>
      </c>
      <c r="B36" s="25" t="s">
        <v>123</v>
      </c>
      <c r="C36" s="23">
        <v>276</v>
      </c>
      <c r="D36" s="23" t="s">
        <v>100</v>
      </c>
      <c r="E36" s="23">
        <f>C36/13</f>
        <v>21.23076923076923</v>
      </c>
      <c r="F36" s="23">
        <v>30</v>
      </c>
    </row>
    <row r="37" spans="1:8" ht="39" customHeight="1" x14ac:dyDescent="0.15">
      <c r="A37" s="22" t="s">
        <v>197</v>
      </c>
      <c r="B37" s="25" t="s">
        <v>124</v>
      </c>
      <c r="C37" s="23">
        <v>465</v>
      </c>
      <c r="D37" s="23" t="s">
        <v>100</v>
      </c>
      <c r="E37" s="23">
        <f>C37/13</f>
        <v>35.769230769230766</v>
      </c>
      <c r="F37" s="23">
        <v>45</v>
      </c>
    </row>
    <row r="38" spans="1:8" ht="39" customHeight="1" x14ac:dyDescent="0.15">
      <c r="A38" s="73">
        <v>29</v>
      </c>
      <c r="B38" s="25" t="s">
        <v>228</v>
      </c>
      <c r="C38" s="76">
        <v>912</v>
      </c>
      <c r="D38" s="23" t="s">
        <v>112</v>
      </c>
      <c r="E38" s="23">
        <f t="shared" ref="E38:E39" si="3">C38/12</f>
        <v>76</v>
      </c>
      <c r="F38" s="23">
        <v>100</v>
      </c>
    </row>
    <row r="39" spans="1:8" ht="39" customHeight="1" x14ac:dyDescent="0.15">
      <c r="A39" s="73">
        <v>30</v>
      </c>
      <c r="B39" s="25" t="s">
        <v>229</v>
      </c>
      <c r="C39" s="76">
        <v>1224</v>
      </c>
      <c r="D39" s="23" t="s">
        <v>112</v>
      </c>
      <c r="E39" s="23">
        <f t="shared" si="3"/>
        <v>102</v>
      </c>
      <c r="F39" s="23">
        <v>135</v>
      </c>
    </row>
    <row r="40" spans="1:8" s="94" customFormat="1" ht="39" customHeight="1" x14ac:dyDescent="0.15">
      <c r="A40" s="73">
        <v>31</v>
      </c>
      <c r="B40" s="25" t="s">
        <v>254</v>
      </c>
      <c r="C40" s="76">
        <v>2457</v>
      </c>
      <c r="D40" s="23" t="s">
        <v>112</v>
      </c>
      <c r="E40" s="23">
        <f>C40/6</f>
        <v>409.5</v>
      </c>
      <c r="F40" s="23">
        <v>500</v>
      </c>
    </row>
    <row r="41" spans="1:8" s="94" customFormat="1" ht="39" customHeight="1" x14ac:dyDescent="0.15">
      <c r="A41" s="73">
        <v>32</v>
      </c>
      <c r="B41" s="25" t="s">
        <v>255</v>
      </c>
      <c r="C41" s="76">
        <v>1351.35</v>
      </c>
      <c r="D41" s="23" t="s">
        <v>112</v>
      </c>
      <c r="E41" s="23">
        <f>C41/6</f>
        <v>225.22499999999999</v>
      </c>
      <c r="F41" s="23">
        <v>300</v>
      </c>
      <c r="H41" s="77"/>
    </row>
    <row r="42" spans="1:8" s="94" customFormat="1" ht="39" customHeight="1" x14ac:dyDescent="0.15">
      <c r="A42" s="73">
        <v>33</v>
      </c>
      <c r="B42" s="25" t="s">
        <v>479</v>
      </c>
      <c r="C42" s="76">
        <v>1020</v>
      </c>
      <c r="D42" s="23" t="s">
        <v>112</v>
      </c>
      <c r="E42" s="23">
        <f t="shared" ref="E42:E44" si="4">C42/12</f>
        <v>85</v>
      </c>
      <c r="F42" s="23">
        <v>120</v>
      </c>
    </row>
    <row r="43" spans="1:8" s="94" customFormat="1" ht="39" customHeight="1" x14ac:dyDescent="0.15">
      <c r="A43" s="73">
        <v>34</v>
      </c>
      <c r="B43" s="25" t="s">
        <v>480</v>
      </c>
      <c r="C43" s="76">
        <v>1020</v>
      </c>
      <c r="D43" s="23" t="s">
        <v>112</v>
      </c>
      <c r="E43" s="23">
        <f t="shared" si="4"/>
        <v>85</v>
      </c>
      <c r="F43" s="23">
        <v>120</v>
      </c>
    </row>
    <row r="44" spans="1:8" ht="39" customHeight="1" x14ac:dyDescent="0.15">
      <c r="A44" s="73">
        <v>35</v>
      </c>
      <c r="B44" s="25" t="s">
        <v>481</v>
      </c>
      <c r="C44" s="76">
        <v>1020</v>
      </c>
      <c r="D44" s="23" t="s">
        <v>112</v>
      </c>
      <c r="E44" s="23">
        <f t="shared" si="4"/>
        <v>85</v>
      </c>
      <c r="F44" s="23">
        <v>120</v>
      </c>
      <c r="H44" s="77"/>
    </row>
    <row r="45" spans="1:8" ht="27" customHeight="1" x14ac:dyDescent="0.3">
      <c r="A45" s="231" t="s">
        <v>258</v>
      </c>
      <c r="B45" s="231"/>
      <c r="C45" s="231"/>
      <c r="D45" s="231"/>
      <c r="E45" s="231"/>
      <c r="F45" s="231"/>
    </row>
    <row r="46" spans="1:8" ht="39" customHeight="1" x14ac:dyDescent="0.15"/>
    <row r="47" spans="1:8" ht="33.75" customHeight="1" x14ac:dyDescent="0.15">
      <c r="B47" s="1"/>
    </row>
    <row r="48" spans="1:8" ht="33.75" customHeight="1" x14ac:dyDescent="0.15">
      <c r="B48" s="1"/>
    </row>
    <row r="49" spans="2:2" ht="33.75" customHeight="1" x14ac:dyDescent="0.15">
      <c r="B49" s="1"/>
    </row>
    <row r="50" spans="2:2" ht="33.75" customHeight="1" x14ac:dyDescent="0.15">
      <c r="B50" s="1"/>
    </row>
    <row r="51" spans="2:2" ht="33.75" customHeight="1" x14ac:dyDescent="0.15">
      <c r="B51" s="1"/>
    </row>
    <row r="52" spans="2:2" ht="33.75" customHeight="1" x14ac:dyDescent="0.15">
      <c r="B52" s="1"/>
    </row>
    <row r="53" spans="2:2" ht="33.75" customHeight="1" x14ac:dyDescent="0.15">
      <c r="B53" s="1"/>
    </row>
    <row r="54" spans="2:2" ht="33.75" customHeight="1" x14ac:dyDescent="0.15">
      <c r="B54" s="1"/>
    </row>
    <row r="55" spans="2:2" ht="33.75" customHeight="1" x14ac:dyDescent="0.15">
      <c r="B55" s="1"/>
    </row>
    <row r="56" spans="2:2" ht="33.75" customHeight="1" x14ac:dyDescent="0.15">
      <c r="B56" s="1"/>
    </row>
    <row r="57" spans="2:2" ht="33.75" customHeight="1" x14ac:dyDescent="0.15">
      <c r="B57" s="1"/>
    </row>
    <row r="58" spans="2:2" ht="33.75" customHeight="1" x14ac:dyDescent="0.15">
      <c r="B58" s="1"/>
    </row>
    <row r="59" spans="2:2" ht="33.75" customHeight="1" x14ac:dyDescent="0.15">
      <c r="B59" s="1"/>
    </row>
    <row r="60" spans="2:2" ht="33.75" customHeight="1" x14ac:dyDescent="0.15">
      <c r="B60" s="1"/>
    </row>
    <row r="61" spans="2:2" ht="33.75" customHeight="1" x14ac:dyDescent="0.15">
      <c r="B61" s="1"/>
    </row>
    <row r="62" spans="2:2" ht="33.75" customHeight="1" x14ac:dyDescent="0.15">
      <c r="B62" s="1"/>
    </row>
    <row r="63" spans="2:2" ht="33.75" customHeight="1" x14ac:dyDescent="0.15">
      <c r="B63" s="1"/>
    </row>
    <row r="64" spans="2:2" ht="33.75" customHeight="1" x14ac:dyDescent="0.15">
      <c r="B64" s="1"/>
    </row>
    <row r="65" spans="2:2" ht="33.75" customHeight="1" x14ac:dyDescent="0.15">
      <c r="B65" s="1"/>
    </row>
    <row r="66" spans="2:2" ht="33.75" customHeight="1" x14ac:dyDescent="0.15">
      <c r="B66" s="1"/>
    </row>
    <row r="67" spans="2:2" ht="33.75" customHeight="1" x14ac:dyDescent="0.15">
      <c r="B67" s="1"/>
    </row>
    <row r="68" spans="2:2" ht="33.75" customHeight="1" x14ac:dyDescent="0.15">
      <c r="B68" s="1"/>
    </row>
    <row r="69" spans="2:2" ht="33.75" customHeight="1" x14ac:dyDescent="0.15">
      <c r="B69" s="1"/>
    </row>
    <row r="70" spans="2:2" ht="33.75" customHeight="1" x14ac:dyDescent="0.15">
      <c r="B70" s="1"/>
    </row>
    <row r="71" spans="2:2" ht="33.75" customHeight="1" x14ac:dyDescent="0.15">
      <c r="B71" s="1"/>
    </row>
    <row r="72" spans="2:2" ht="33.75" customHeight="1" x14ac:dyDescent="0.15">
      <c r="B72" s="1"/>
    </row>
    <row r="73" spans="2:2" ht="33.75" customHeight="1" x14ac:dyDescent="0.15">
      <c r="B73" s="1"/>
    </row>
    <row r="74" spans="2:2" ht="33.75" customHeight="1" x14ac:dyDescent="0.15">
      <c r="B74" s="1"/>
    </row>
    <row r="75" spans="2:2" ht="33.75" customHeight="1" x14ac:dyDescent="0.15">
      <c r="B75" s="1"/>
    </row>
    <row r="76" spans="2:2" ht="33.75" customHeight="1" x14ac:dyDescent="0.15">
      <c r="B76" s="1"/>
    </row>
    <row r="77" spans="2:2" ht="33.75" customHeight="1" x14ac:dyDescent="0.15">
      <c r="B77" s="1"/>
    </row>
    <row r="78" spans="2:2" ht="33.75" customHeight="1" x14ac:dyDescent="0.15">
      <c r="B78" s="1"/>
    </row>
    <row r="79" spans="2:2" ht="33.75" customHeight="1" x14ac:dyDescent="0.15">
      <c r="B79" s="1"/>
    </row>
    <row r="80" spans="2:2" ht="33.75" customHeight="1" x14ac:dyDescent="0.15">
      <c r="B80" s="1"/>
    </row>
    <row r="81" spans="2:2" ht="33.75" customHeight="1" x14ac:dyDescent="0.15">
      <c r="B81" s="1"/>
    </row>
    <row r="82" spans="2:2" ht="33.75" customHeight="1" x14ac:dyDescent="0.15">
      <c r="B82" s="1"/>
    </row>
    <row r="83" spans="2:2" ht="33.75" customHeight="1" x14ac:dyDescent="0.15">
      <c r="B83" s="1"/>
    </row>
    <row r="84" spans="2:2" ht="33.75" customHeight="1" x14ac:dyDescent="0.15">
      <c r="B84" s="1"/>
    </row>
    <row r="85" spans="2:2" ht="33.75" customHeight="1" x14ac:dyDescent="0.15">
      <c r="B85" s="1"/>
    </row>
    <row r="86" spans="2:2" ht="33.75" customHeight="1" x14ac:dyDescent="0.15">
      <c r="B86" s="1"/>
    </row>
    <row r="87" spans="2:2" ht="33.75" customHeight="1" x14ac:dyDescent="0.15">
      <c r="B87" s="1"/>
    </row>
    <row r="88" spans="2:2" ht="33.75" customHeight="1" x14ac:dyDescent="0.15">
      <c r="B88" s="1"/>
    </row>
    <row r="89" spans="2:2" ht="33.75" customHeight="1" x14ac:dyDescent="0.15">
      <c r="B89" s="1"/>
    </row>
    <row r="90" spans="2:2" ht="33.75" customHeight="1" x14ac:dyDescent="0.15">
      <c r="B90" s="1"/>
    </row>
    <row r="91" spans="2:2" ht="33.75" customHeight="1" x14ac:dyDescent="0.15">
      <c r="B91" s="1"/>
    </row>
    <row r="92" spans="2:2" ht="33.75" customHeight="1" x14ac:dyDescent="0.15">
      <c r="B92" s="1"/>
    </row>
    <row r="93" spans="2:2" ht="33.75" customHeight="1" x14ac:dyDescent="0.15">
      <c r="B93" s="1"/>
    </row>
    <row r="94" spans="2:2" ht="33.75" customHeight="1" x14ac:dyDescent="0.15">
      <c r="B94" s="1"/>
    </row>
    <row r="95" spans="2:2" ht="33.75" customHeight="1" x14ac:dyDescent="0.15">
      <c r="B95" s="1"/>
    </row>
    <row r="96" spans="2:2" ht="33.75" customHeight="1" x14ac:dyDescent="0.15">
      <c r="B96" s="1"/>
    </row>
    <row r="97" spans="2:2" ht="33.75" customHeight="1" x14ac:dyDescent="0.15">
      <c r="B97" s="1"/>
    </row>
    <row r="98" spans="2:2" ht="33.75" customHeight="1" x14ac:dyDescent="0.15">
      <c r="B98" s="1"/>
    </row>
    <row r="99" spans="2:2" ht="33.75" customHeight="1" x14ac:dyDescent="0.15">
      <c r="B99" s="1"/>
    </row>
    <row r="100" spans="2:2" ht="33.75" customHeight="1" x14ac:dyDescent="0.15">
      <c r="B100" s="1"/>
    </row>
    <row r="101" spans="2:2" ht="33.75" customHeight="1" x14ac:dyDescent="0.15">
      <c r="B101" s="1"/>
    </row>
    <row r="102" spans="2:2" ht="33.75" customHeight="1" x14ac:dyDescent="0.15">
      <c r="B102" s="1"/>
    </row>
    <row r="103" spans="2:2" ht="33.75" customHeight="1" x14ac:dyDescent="0.15">
      <c r="B103" s="1"/>
    </row>
    <row r="104" spans="2:2" ht="33.75" customHeight="1" x14ac:dyDescent="0.15">
      <c r="B104" s="1"/>
    </row>
    <row r="105" spans="2:2" ht="33.75" customHeight="1" x14ac:dyDescent="0.15">
      <c r="B105" s="1"/>
    </row>
    <row r="106" spans="2:2" ht="33.75" customHeight="1" x14ac:dyDescent="0.15">
      <c r="B106" s="1"/>
    </row>
    <row r="107" spans="2:2" ht="33.75" customHeight="1" x14ac:dyDescent="0.15">
      <c r="B107" s="1"/>
    </row>
    <row r="108" spans="2:2" ht="33.75" customHeight="1" x14ac:dyDescent="0.15">
      <c r="B108" s="1"/>
    </row>
    <row r="109" spans="2:2" ht="33.75" customHeight="1" x14ac:dyDescent="0.15">
      <c r="B109" s="1"/>
    </row>
    <row r="110" spans="2:2" ht="33.75" customHeight="1" x14ac:dyDescent="0.15">
      <c r="B110" s="1"/>
    </row>
    <row r="111" spans="2:2" ht="33.75" customHeight="1" x14ac:dyDescent="0.15">
      <c r="B111" s="1"/>
    </row>
    <row r="112" spans="2:2" ht="33.75" customHeight="1" x14ac:dyDescent="0.15">
      <c r="B112" s="1"/>
    </row>
    <row r="113" spans="2:2" ht="33.75" customHeight="1" x14ac:dyDescent="0.15">
      <c r="B113" s="1"/>
    </row>
    <row r="114" spans="2:2" ht="33.75" customHeight="1" x14ac:dyDescent="0.15">
      <c r="B114" s="1"/>
    </row>
    <row r="115" spans="2:2" ht="33.75" customHeight="1" x14ac:dyDescent="0.15">
      <c r="B115" s="1"/>
    </row>
    <row r="116" spans="2:2" ht="33.75" customHeight="1" x14ac:dyDescent="0.15">
      <c r="B116" s="1"/>
    </row>
    <row r="117" spans="2:2" ht="33.75" customHeight="1" x14ac:dyDescent="0.15">
      <c r="B117" s="1"/>
    </row>
    <row r="118" spans="2:2" ht="33.75" customHeight="1" x14ac:dyDescent="0.15">
      <c r="B118" s="1"/>
    </row>
    <row r="119" spans="2:2" ht="33.75" customHeight="1" x14ac:dyDescent="0.15">
      <c r="B119" s="1"/>
    </row>
    <row r="120" spans="2:2" ht="33.75" customHeight="1" x14ac:dyDescent="0.15">
      <c r="B120" s="1"/>
    </row>
    <row r="121" spans="2:2" ht="33.75" customHeight="1" x14ac:dyDescent="0.15">
      <c r="B121" s="1"/>
    </row>
    <row r="122" spans="2:2" ht="33.75" customHeight="1" x14ac:dyDescent="0.15">
      <c r="B122" s="1"/>
    </row>
    <row r="123" spans="2:2" ht="33.75" customHeight="1" x14ac:dyDescent="0.15">
      <c r="B123" s="1"/>
    </row>
    <row r="124" spans="2:2" ht="33.75" customHeight="1" x14ac:dyDescent="0.15">
      <c r="B124" s="1"/>
    </row>
    <row r="125" spans="2:2" ht="33.75" customHeight="1" x14ac:dyDescent="0.15">
      <c r="B125" s="1"/>
    </row>
    <row r="126" spans="2:2" ht="33.75" customHeight="1" x14ac:dyDescent="0.15">
      <c r="B126" s="1"/>
    </row>
    <row r="127" spans="2:2" ht="33.75" customHeight="1" x14ac:dyDescent="0.15">
      <c r="B127" s="1"/>
    </row>
    <row r="128" spans="2:2" ht="33.75" customHeight="1" x14ac:dyDescent="0.15">
      <c r="B128" s="1"/>
    </row>
    <row r="129" spans="2:2" ht="33.75" customHeight="1" x14ac:dyDescent="0.15">
      <c r="B129" s="1"/>
    </row>
    <row r="130" spans="2:2" ht="33.75" customHeight="1" x14ac:dyDescent="0.15">
      <c r="B130" s="1"/>
    </row>
    <row r="131" spans="2:2" ht="33.75" customHeight="1" x14ac:dyDescent="0.15">
      <c r="B131" s="1"/>
    </row>
    <row r="132" spans="2:2" ht="33.75" customHeight="1" x14ac:dyDescent="0.15">
      <c r="B132" s="1"/>
    </row>
    <row r="133" spans="2:2" ht="33.75" customHeight="1" x14ac:dyDescent="0.15">
      <c r="B133" s="1"/>
    </row>
    <row r="134" spans="2:2" ht="33.75" customHeight="1" x14ac:dyDescent="0.15">
      <c r="B134" s="1"/>
    </row>
    <row r="135" spans="2:2" ht="33.75" customHeight="1" x14ac:dyDescent="0.15">
      <c r="B135" s="1"/>
    </row>
    <row r="136" spans="2:2" ht="33.75" customHeight="1" x14ac:dyDescent="0.15">
      <c r="B136" s="1"/>
    </row>
    <row r="137" spans="2:2" ht="33.75" customHeight="1" x14ac:dyDescent="0.15">
      <c r="B137" s="1"/>
    </row>
    <row r="138" spans="2:2" ht="33.75" customHeight="1" x14ac:dyDescent="0.15">
      <c r="B138" s="1"/>
    </row>
    <row r="139" spans="2:2" ht="33.75" customHeight="1" x14ac:dyDescent="0.15">
      <c r="B139" s="1"/>
    </row>
    <row r="140" spans="2:2" ht="33.75" customHeight="1" x14ac:dyDescent="0.15">
      <c r="B140" s="1"/>
    </row>
    <row r="141" spans="2:2" ht="33.75" customHeight="1" x14ac:dyDescent="0.15">
      <c r="B141" s="1"/>
    </row>
    <row r="142" spans="2:2" ht="33.75" customHeight="1" x14ac:dyDescent="0.15">
      <c r="B142" s="1"/>
    </row>
    <row r="143" spans="2:2" ht="33.75" customHeight="1" x14ac:dyDescent="0.15">
      <c r="B143" s="1"/>
    </row>
    <row r="144" spans="2:2" ht="33.75" customHeight="1" x14ac:dyDescent="0.15">
      <c r="B144" s="1"/>
    </row>
    <row r="145" spans="2:2" ht="33.75" customHeight="1" x14ac:dyDescent="0.15">
      <c r="B145" s="1"/>
    </row>
    <row r="146" spans="2:2" ht="33.75" customHeight="1" x14ac:dyDescent="0.15">
      <c r="B146" s="1"/>
    </row>
    <row r="147" spans="2:2" ht="33.75" customHeight="1" x14ac:dyDescent="0.15">
      <c r="B147" s="1"/>
    </row>
    <row r="148" spans="2:2" ht="33.75" customHeight="1" x14ac:dyDescent="0.15">
      <c r="B148" s="1"/>
    </row>
    <row r="149" spans="2:2" ht="33.75" customHeight="1" x14ac:dyDescent="0.15">
      <c r="B149" s="1"/>
    </row>
    <row r="150" spans="2:2" ht="33.75" customHeight="1" x14ac:dyDescent="0.15">
      <c r="B150" s="1"/>
    </row>
    <row r="151" spans="2:2" ht="33.75" customHeight="1" x14ac:dyDescent="0.15">
      <c r="B151" s="1"/>
    </row>
    <row r="152" spans="2:2" ht="33.75" customHeight="1" x14ac:dyDescent="0.15">
      <c r="B152" s="1"/>
    </row>
    <row r="153" spans="2:2" ht="33.75" customHeight="1" x14ac:dyDescent="0.15">
      <c r="B153" s="1"/>
    </row>
  </sheetData>
  <mergeCells count="2">
    <mergeCell ref="A8:F8"/>
    <mergeCell ref="A45:F45"/>
  </mergeCells>
  <printOptions horizontalCentered="1" verticalCentered="1"/>
  <pageMargins left="0.19685039370078741" right="0.19685039370078741" top="0.19685039370078741" bottom="0.19685039370078741" header="0" footer="0"/>
  <pageSetup paperSize="9" scale="57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5</vt:i4>
      </vt:variant>
    </vt:vector>
  </HeadingPairs>
  <TitlesOfParts>
    <vt:vector size="17" baseType="lpstr">
      <vt:lpstr>كل المبيعات</vt:lpstr>
      <vt:lpstr>الاجل </vt:lpstr>
      <vt:lpstr>تقرير المبيعات</vt:lpstr>
      <vt:lpstr>صندوق النقدية</vt:lpstr>
      <vt:lpstr>رصيد عربية12-12 </vt:lpstr>
      <vt:lpstr>رصيد مخزن وبضاعة 31-12</vt:lpstr>
      <vt:lpstr>رصيد بضاعة 28-11</vt:lpstr>
      <vt:lpstr>عامر</vt:lpstr>
      <vt:lpstr>سعر جديد</vt:lpstr>
      <vt:lpstr>قائمة الاسعار</vt:lpstr>
      <vt:lpstr>ورقة مخزن</vt:lpstr>
      <vt:lpstr>Sheet1</vt:lpstr>
      <vt:lpstr>رصيد بضاعة 28-11!Print_Area</vt:lpstr>
      <vt:lpstr>رصيد عربية12-12 !Print_Area</vt:lpstr>
      <vt:lpstr>رصيد مخزن وبضاعة 31-12!Print_Area</vt:lpstr>
      <vt:lpstr>سعر جديد!Print_Area</vt:lpstr>
      <vt:lpstr>قائمة الاسعار!Print_Area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2026-03-02T12:05:55Z</dcterms:modified>
</cp:coreProperties>
</file>